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onv 2016\"/>
    </mc:Choice>
  </mc:AlternateContent>
  <workbookProtection workbookAlgorithmName="SHA-512" workbookHashValue="ZFCLCqNe0CJpjQDhj/U1Sqwysk9R3ejV3pxt1I9dkVt/TkKP/SjvTxK4dIFc0xVIiUFzozP+34+cnIeJes3F1g==" workbookSaltValue="MeD2SeMpk0Q+LdTaIdCu2Q==" workbookSpinCount="100000" lockStructure="1"/>
  <bookViews>
    <workbookView xWindow="0" yWindow="180" windowWidth="15120" windowHeight="5955" tabRatio="813"/>
  </bookViews>
  <sheets>
    <sheet name="INSTRUCTIVO" sheetId="11" r:id="rId1"/>
    <sheet name="1 Personal" sheetId="3" r:id="rId2"/>
    <sheet name="2 Gastos de viaje" sheetId="7" r:id="rId3"/>
    <sheet name="3 Asist. Técnica" sheetId="8" r:id="rId4"/>
    <sheet name="4 Otros Gastos" sheetId="9" r:id="rId5"/>
    <sheet name="5 Inversión" sheetId="10" r:id="rId6"/>
    <sheet name="INFORMACIÓN GENERAL" sheetId="5" r:id="rId7"/>
    <sheet name="PRESUPUESTO" sheetId="4" state="hidden" r:id="rId8"/>
    <sheet name="TARIFAS" sheetId="6" state="hidden" r:id="rId9"/>
  </sheets>
  <calcPr calcId="152511"/>
</workbook>
</file>

<file path=xl/calcChain.xml><?xml version="1.0" encoding="utf-8"?>
<calcChain xmlns="http://schemas.openxmlformats.org/spreadsheetml/2006/main">
  <c r="D23" i="5" l="1"/>
  <c r="E4" i="7"/>
  <c r="F4" i="7"/>
  <c r="G4" i="7"/>
  <c r="H4" i="7"/>
  <c r="E5" i="7" l="1"/>
  <c r="F5" i="7"/>
  <c r="G5" i="7"/>
  <c r="H5" i="7"/>
  <c r="G11" i="4"/>
  <c r="C20" i="6" l="1"/>
  <c r="C19" i="6"/>
  <c r="C18" i="6"/>
  <c r="C17" i="6"/>
  <c r="C16" i="6"/>
  <c r="C13" i="6"/>
  <c r="C12" i="6"/>
  <c r="C11" i="6"/>
  <c r="C10" i="6"/>
  <c r="C9" i="6"/>
  <c r="F14" i="10" l="1"/>
  <c r="F4" i="10"/>
  <c r="F13" i="8"/>
  <c r="F12" i="8"/>
  <c r="F11" i="8"/>
  <c r="F10" i="8"/>
  <c r="F9" i="8"/>
  <c r="F8" i="8"/>
  <c r="F7" i="8"/>
  <c r="F6" i="8"/>
  <c r="F5" i="8"/>
  <c r="F4" i="8"/>
  <c r="E9" i="9"/>
  <c r="E8" i="9"/>
  <c r="E7" i="9"/>
  <c r="E6" i="9"/>
  <c r="E5" i="9"/>
  <c r="E4" i="9"/>
  <c r="B13" i="5"/>
  <c r="B14" i="5"/>
  <c r="B15" i="5"/>
  <c r="B26" i="5"/>
  <c r="B25" i="5"/>
  <c r="B24" i="5"/>
  <c r="B23" i="5"/>
  <c r="B22" i="5"/>
  <c r="B21" i="5"/>
  <c r="B20" i="5"/>
  <c r="B19" i="5"/>
  <c r="B18" i="5"/>
  <c r="B17" i="5"/>
  <c r="B16" i="5"/>
  <c r="J5" i="7" l="1"/>
  <c r="J4" i="7"/>
  <c r="F4" i="3"/>
  <c r="H4" i="3" s="1"/>
  <c r="D1" i="8"/>
  <c r="G8" i="4" s="1"/>
  <c r="D20" i="5" s="1"/>
  <c r="C1" i="9"/>
  <c r="D1" i="9"/>
  <c r="C30" i="5"/>
  <c r="G14" i="4"/>
  <c r="D26" i="5" s="1"/>
  <c r="G13" i="4"/>
  <c r="D25" i="5" s="1"/>
  <c r="G12" i="4"/>
  <c r="D24" i="5" s="1"/>
  <c r="G10" i="4"/>
  <c r="D22" i="5" s="1"/>
  <c r="G9" i="4"/>
  <c r="D21" i="5" s="1"/>
  <c r="F11" i="3"/>
  <c r="G11" i="3" s="1"/>
  <c r="F10" i="3"/>
  <c r="G10" i="3" s="1"/>
  <c r="F9" i="3"/>
  <c r="G9" i="3" s="1"/>
  <c r="F8" i="3"/>
  <c r="G8" i="3" s="1"/>
  <c r="F7" i="3"/>
  <c r="G7" i="3" s="1"/>
  <c r="F6" i="3"/>
  <c r="G6" i="3" s="1"/>
  <c r="F5" i="3"/>
  <c r="G5" i="3" s="1"/>
  <c r="H6" i="3"/>
  <c r="H7" i="3"/>
  <c r="H8" i="3"/>
  <c r="H9" i="3"/>
  <c r="H10" i="3"/>
  <c r="H11" i="3"/>
  <c r="B23" i="6"/>
  <c r="A26" i="5"/>
  <c r="A25" i="5"/>
  <c r="A24" i="5"/>
  <c r="A23" i="5"/>
  <c r="A22" i="5"/>
  <c r="A21" i="5"/>
  <c r="A20" i="5"/>
  <c r="A19" i="5"/>
  <c r="A18" i="5"/>
  <c r="A17" i="5"/>
  <c r="A16" i="5"/>
  <c r="A15" i="5"/>
  <c r="A14" i="5"/>
  <c r="D13" i="5"/>
  <c r="A13" i="5"/>
  <c r="H8" i="7"/>
  <c r="G8" i="7"/>
  <c r="F8" i="7"/>
  <c r="E8" i="7"/>
  <c r="H7" i="7"/>
  <c r="G7" i="7"/>
  <c r="F7" i="7"/>
  <c r="E7" i="7"/>
  <c r="H6" i="7"/>
  <c r="F6" i="7"/>
  <c r="E6" i="7"/>
  <c r="J6" i="7"/>
  <c r="K6" i="7"/>
  <c r="J7" i="7"/>
  <c r="K7" i="7"/>
  <c r="J8" i="7"/>
  <c r="K8" i="7"/>
  <c r="A10" i="4"/>
  <c r="A7" i="4"/>
  <c r="A6" i="4"/>
  <c r="A5" i="4"/>
  <c r="A14" i="4"/>
  <c r="A13" i="4"/>
  <c r="A12" i="4"/>
  <c r="A11" i="4"/>
  <c r="A9" i="4"/>
  <c r="E1" i="10"/>
  <c r="E1" i="8"/>
  <c r="A15" i="4"/>
  <c r="A8" i="4"/>
  <c r="A4" i="4"/>
  <c r="A2" i="4"/>
  <c r="A3" i="4"/>
  <c r="J1" i="3"/>
  <c r="D32" i="5" s="1"/>
  <c r="I1" i="3"/>
  <c r="G4" i="3" l="1"/>
  <c r="G1" i="3" s="1"/>
  <c r="G3" i="4" s="1"/>
  <c r="D15" i="5" s="1"/>
  <c r="E1" i="7"/>
  <c r="G4" i="4" s="1"/>
  <c r="D16" i="5" s="1"/>
  <c r="H5" i="3"/>
  <c r="H1" i="3" s="1"/>
  <c r="G1" i="7"/>
  <c r="G6" i="4" s="1"/>
  <c r="D18" i="5" s="1"/>
  <c r="K5" i="7"/>
  <c r="H1" i="7"/>
  <c r="G7" i="4" s="1"/>
  <c r="D19" i="5" s="1"/>
  <c r="F1" i="7"/>
  <c r="G5" i="4" s="1"/>
  <c r="D17" i="5" s="1"/>
  <c r="L1" i="7"/>
  <c r="K4" i="7"/>
  <c r="G2" i="4" l="1"/>
  <c r="D14" i="5" s="1"/>
  <c r="C32" i="5"/>
  <c r="K1" i="7"/>
  <c r="D31" i="5"/>
  <c r="D33" i="5" s="1"/>
  <c r="F5" i="10" l="1"/>
  <c r="F7" i="10"/>
  <c r="F9" i="10"/>
  <c r="F10" i="10"/>
  <c r="F11" i="10"/>
  <c r="F8" i="10"/>
  <c r="F12" i="10"/>
  <c r="F13" i="10"/>
  <c r="D1" i="10"/>
  <c r="C31" i="5" s="1"/>
  <c r="B31" i="5" s="1"/>
  <c r="F6" i="10"/>
  <c r="B32" i="5"/>
  <c r="G15" i="4" l="1"/>
  <c r="D27" i="5" s="1"/>
  <c r="B33" i="5"/>
  <c r="B10" i="5" s="1"/>
  <c r="C33" i="5"/>
  <c r="E27" i="5" l="1"/>
  <c r="D34" i="5"/>
  <c r="E31" i="5"/>
  <c r="E19" i="5"/>
  <c r="E21" i="5"/>
  <c r="E26" i="5"/>
  <c r="E17" i="5"/>
  <c r="E14" i="5"/>
  <c r="E15" i="5"/>
  <c r="E18" i="5"/>
  <c r="E23" i="5"/>
  <c r="E20" i="5"/>
  <c r="C34" i="5"/>
  <c r="E25" i="5"/>
  <c r="E22" i="5"/>
  <c r="E24" i="5"/>
  <c r="E16" i="5"/>
  <c r="E32" i="5"/>
</calcChain>
</file>

<file path=xl/comments1.xml><?xml version="1.0" encoding="utf-8"?>
<comments xmlns="http://schemas.openxmlformats.org/spreadsheetml/2006/main">
  <authors>
    <author>Carlos Arturo Montoya</author>
  </authors>
  <commentList>
    <comment ref="B3" authorId="0" shapeId="0">
      <text>
        <r>
          <rPr>
            <b/>
            <sz val="9"/>
            <color indexed="81"/>
            <rFont val="Tahoma"/>
            <family val="2"/>
          </rPr>
          <t>DESCARGA, OPS Y AUXILIAR SE REFIERE A SERVICIOS PERSONALES PAGOS POR LA UNIVERSIDAD CATÓLICA DE COLOMBIA.
CONTRAPARTIDA SE REFIERE A SERVICIOS PERSONALES PAGOS POR OTRA ENTIDAD EN DINERO O ESPECIE.</t>
        </r>
      </text>
    </comment>
  </commentList>
</comments>
</file>

<file path=xl/comments2.xml><?xml version="1.0" encoding="utf-8"?>
<comments xmlns="http://schemas.openxmlformats.org/spreadsheetml/2006/main">
  <authors>
    <author>Carlos Arturo Montoya</author>
  </authors>
  <commentList>
    <comment ref="K1" authorId="0" shapeId="0">
      <text>
        <r>
          <rPr>
            <b/>
            <sz val="9"/>
            <color indexed="81"/>
            <rFont val="Tahoma"/>
            <family val="2"/>
          </rPr>
          <t>EL MÁXIMO VALOR FINANCIABLE POR PROYECTO SON 7'000.000</t>
        </r>
      </text>
    </comment>
    <comment ref="E3" authorId="0" shapeId="0">
      <text>
        <r>
          <rPr>
            <b/>
            <sz val="9"/>
            <color indexed="81"/>
            <rFont val="Tahoma"/>
            <family val="2"/>
          </rPr>
          <t>SE PRESENTAN TARIFAS SUGERIDAS
EL MÁXIMO VALOR FINANCIABLE EN GASTOS DE VIAJE SON 7'000.000 POR PROYECTO</t>
        </r>
      </text>
    </comment>
  </commentList>
</comments>
</file>

<file path=xl/sharedStrings.xml><?xml version="1.0" encoding="utf-8"?>
<sst xmlns="http://schemas.openxmlformats.org/spreadsheetml/2006/main" count="173" uniqueCount="107">
  <si>
    <t>UNIVERSIDAD CATÓLICA DE COLOMBIA</t>
  </si>
  <si>
    <t>OTRA ENTIDAD</t>
  </si>
  <si>
    <t>APORTES  EN DINERO</t>
  </si>
  <si>
    <t>APORTES EN ESPECIE</t>
  </si>
  <si>
    <t>SERVICIOS PERSONALES / HONORARIOS</t>
  </si>
  <si>
    <t>NOMBRE / ROL</t>
  </si>
  <si>
    <t>CATEGORÍA</t>
  </si>
  <si>
    <t>DEDICACIÓN HRS/SEM</t>
  </si>
  <si>
    <t>NO. SEMANAS</t>
  </si>
  <si>
    <t>VALOR HORA</t>
  </si>
  <si>
    <t>HONORARIOS</t>
  </si>
  <si>
    <t>DESCARGA</t>
  </si>
  <si>
    <t>TOTAL</t>
  </si>
  <si>
    <t>NOMBRE VIAJERO</t>
  </si>
  <si>
    <t>ORIGEN/ DESTINO</t>
  </si>
  <si>
    <t>NOCHES ESTADÍA</t>
  </si>
  <si>
    <t>TIPO DE SERVICIO</t>
  </si>
  <si>
    <t>DESCRIPCIÓN SERVICIO</t>
  </si>
  <si>
    <t>CANTIDAD REQUERIDA</t>
  </si>
  <si>
    <t>OTROS GASTOS</t>
  </si>
  <si>
    <t>TIPO GASTO</t>
  </si>
  <si>
    <t>DESCRIPCIÓN REQUERIMIENTO</t>
  </si>
  <si>
    <t>CANTIDAD(ES) REQUERIDA(S)</t>
  </si>
  <si>
    <t>VALOR TOTAL</t>
  </si>
  <si>
    <t>UTILES DE ESCRITORIO Y PAPELERÍA</t>
  </si>
  <si>
    <t>INSCRIPCIONES Y AFILIACIONES</t>
  </si>
  <si>
    <t>CASINO Y RESTAURANTE</t>
  </si>
  <si>
    <t>TAXIS Y BUSES</t>
  </si>
  <si>
    <t>INVERSIONES</t>
  </si>
  <si>
    <t>TIPO DE INVERSIÓN</t>
  </si>
  <si>
    <t>RUBRO</t>
  </si>
  <si>
    <t>ASISTENCIA TÉCNICA</t>
  </si>
  <si>
    <t>OPS</t>
  </si>
  <si>
    <t>CENTRO COSTO</t>
  </si>
  <si>
    <t>FONDO</t>
  </si>
  <si>
    <t>TIPO</t>
  </si>
  <si>
    <t>HOJA</t>
  </si>
  <si>
    <t>SERVICIOS PERSONALES Y HONORARIOS</t>
  </si>
  <si>
    <t>NOMBRE PROYECTO:</t>
  </si>
  <si>
    <t>CENTRO DE COSTO:</t>
  </si>
  <si>
    <t>FECHA PRESENTACIÓN:</t>
  </si>
  <si>
    <t>VALOR TOTAL PROYECTO:</t>
  </si>
  <si>
    <t>PROYECTO 1</t>
  </si>
  <si>
    <t>FUNCIÓN</t>
  </si>
  <si>
    <t>GASTOS DE VIAJE</t>
  </si>
  <si>
    <t>NACIONAL</t>
  </si>
  <si>
    <t>INTERNACIONAL</t>
  </si>
  <si>
    <t>INSCRIPCIÓN</t>
  </si>
  <si>
    <t>ADQUISICIÓN BIBLIOGRÁFICA, BASES DE DATOS O SUSCRIPCIONES A PERIÓDICOS O REVISTAS</t>
  </si>
  <si>
    <t>TIQUETES AEREOS</t>
  </si>
  <si>
    <t>PASAJES AEREOS</t>
  </si>
  <si>
    <t>DERECHOS DE PUBLICACIÓN DE ARTÍCULOS</t>
  </si>
  <si>
    <t>INSCRIPCIÓN A EVENTOS ACADÉMICOS</t>
  </si>
  <si>
    <t>VIÁTICOS DOCENTES</t>
  </si>
  <si>
    <t>ALOJAMIENTO</t>
  </si>
  <si>
    <t>ACTIVIDAD</t>
  </si>
  <si>
    <t>TC</t>
  </si>
  <si>
    <t>PASAJES</t>
  </si>
  <si>
    <t>MANUTENCION</t>
  </si>
  <si>
    <t>2015 HRA</t>
  </si>
  <si>
    <t>2015 MES</t>
  </si>
  <si>
    <t>AUX. INVEST.</t>
  </si>
  <si>
    <t>RESUMEN PRESUPUESTO APORTADO POR UNIVESIDAD CATÓLICA DE COLOMBIA</t>
  </si>
  <si>
    <t>RESUMEN PRESUPUESTO TOTAL PROYECTO</t>
  </si>
  <si>
    <t>DIRECCIÓN CENTRAL DE INVESTIGACIONES</t>
  </si>
  <si>
    <t>CONVOCATORIA DE INVESTIGACIONES 2016</t>
  </si>
  <si>
    <t>FACT. PREST</t>
  </si>
  <si>
    <t>CATEGORÍAS</t>
  </si>
  <si>
    <t>HASTA</t>
  </si>
  <si>
    <t xml:space="preserve">DOCTOR </t>
  </si>
  <si>
    <t>MAESTRÍA</t>
  </si>
  <si>
    <t>DOCTOR / EXPERTO / INTERNACIONAL</t>
  </si>
  <si>
    <t xml:space="preserve"> </t>
  </si>
  <si>
    <t>ESPECIALIZACIÓN</t>
  </si>
  <si>
    <t>HITOS Y PRODUCTOS</t>
  </si>
  <si>
    <t>VALOR CONTRAPARTIDA</t>
  </si>
  <si>
    <t>%</t>
  </si>
  <si>
    <t>VALOR UNIVERSIDAD CATÓLICA DE COLOMBIA</t>
  </si>
  <si>
    <t>FECHA</t>
  </si>
  <si>
    <t>PRODUCTO</t>
  </si>
  <si>
    <t>TOTALES</t>
  </si>
  <si>
    <t>TIPO APORTE</t>
  </si>
  <si>
    <t>AVANCES</t>
  </si>
  <si>
    <t>AVANCE 1</t>
  </si>
  <si>
    <t>AVANCE 2</t>
  </si>
  <si>
    <t>ENTREGA PRIMER AÑO</t>
  </si>
  <si>
    <t>ENTREGA SEGUNDO AÑO</t>
  </si>
  <si>
    <t>RESPONSABLE</t>
  </si>
  <si>
    <r>
      <t>GASTOS DE VIAJE</t>
    </r>
    <r>
      <rPr>
        <sz val="9"/>
        <color rgb="FF000000"/>
        <rFont val="Calibri"/>
        <family val="2"/>
        <scheme val="minor"/>
      </rPr>
      <t> </t>
    </r>
  </si>
  <si>
    <r>
      <t>ASISTENCIA TÉCNICA</t>
    </r>
    <r>
      <rPr>
        <sz val="9"/>
        <color rgb="FF000000"/>
        <rFont val="Calibri"/>
        <family val="2"/>
        <scheme val="minor"/>
      </rPr>
      <t> </t>
    </r>
  </si>
  <si>
    <t>INCREMENTO ESTIMADO</t>
  </si>
  <si>
    <t>VALOR APORTES</t>
  </si>
  <si>
    <t xml:space="preserve">VALOR TOTAL </t>
  </si>
  <si>
    <t>ALOJAMIENTO/NOCHE</t>
  </si>
  <si>
    <t>MANUTENCIÓN/NOCHE</t>
  </si>
  <si>
    <t>INSTRUCTIVO FORMATO PRESUPUESTO</t>
  </si>
  <si>
    <t>Para diligenciar el presupuesto del proyecto de investigación tener en cuenta:</t>
  </si>
  <si>
    <t>AVANCE 1 SEGUNDO AÑO</t>
  </si>
  <si>
    <t>AVANCE 2 SEGUNDO AÑO</t>
  </si>
  <si>
    <r>
      <rPr>
        <b/>
        <u/>
        <sz val="11"/>
        <color theme="1"/>
        <rFont val="Calibri"/>
        <family val="2"/>
        <scheme val="minor"/>
      </rPr>
      <t>3. Hoja Asistencia Técnica</t>
    </r>
    <r>
      <rPr>
        <b/>
        <sz val="11"/>
        <color theme="1"/>
        <rFont val="Calibri"/>
        <family val="2"/>
        <scheme val="minor"/>
      </rPr>
      <t xml:space="preserve">
•</t>
    </r>
    <r>
      <rPr>
        <sz val="11"/>
        <color theme="1"/>
        <rFont val="Calibri"/>
        <family val="2"/>
        <scheme val="minor"/>
      </rPr>
      <t xml:space="preserve"> Diligencie el “tipo de servicio”, la “descripción del servicio” y “cantidad requerida”. En la columna  “valor aporte” registre el valor total del servicio.
</t>
    </r>
  </si>
  <si>
    <r>
      <rPr>
        <b/>
        <u/>
        <sz val="11"/>
        <color theme="1"/>
        <rFont val="Calibri"/>
        <family val="2"/>
        <scheme val="minor"/>
      </rPr>
      <t>4. Hoja Otros Gastos</t>
    </r>
    <r>
      <rPr>
        <sz val="11"/>
        <color theme="1"/>
        <rFont val="Calibri"/>
        <family val="2"/>
        <scheme val="minor"/>
      </rPr>
      <t xml:space="preserve">
• Diligencie la “descripción del requerimiento” y el valor total del requerimiento.
• Si existe un gasto adicional que no está contemplado en las filas habilitadas, comunicarse con la Dirección Central de Investigaciones.
</t>
    </r>
  </si>
  <si>
    <t>Nombre y Firma de los Investigadores</t>
  </si>
  <si>
    <t>Nombre y  firma: _________________________________    _________________________</t>
  </si>
  <si>
    <r>
      <rPr>
        <b/>
        <u/>
        <sz val="11"/>
        <color theme="1"/>
        <rFont val="Calibri"/>
        <family val="2"/>
        <scheme val="minor"/>
      </rPr>
      <t>5. Hoja Inversiones</t>
    </r>
    <r>
      <rPr>
        <sz val="11"/>
        <color theme="1"/>
        <rFont val="Calibri"/>
        <family val="2"/>
        <scheme val="minor"/>
      </rPr>
      <t xml:space="preserve">
• Diligenciar las columnas “tipo de inversión”, “descripción del requerimiento” y “cantidades requeridas”. En la columna “valor aportes” se diligencia el valor total de la inversión. 
• Se deben anexar las especificaciones técnicas,  la justificación de la utilización del equipo en el proyecto y el uso posterior en la universidad al finalizar el proyecto.</t>
    </r>
  </si>
  <si>
    <r>
      <rPr>
        <b/>
        <u/>
        <sz val="11"/>
        <color theme="1"/>
        <rFont val="Calibri"/>
        <family val="2"/>
        <scheme val="minor"/>
      </rPr>
      <t>1. Hoja Personal:</t>
    </r>
    <r>
      <rPr>
        <sz val="11"/>
        <color theme="1"/>
        <rFont val="Calibri"/>
        <family val="2"/>
        <scheme val="minor"/>
      </rPr>
      <t xml:space="preserve">
• Utilice una fila por cada persona que vaya a participar en el desarrollo del proyecto.
• Diligencie el nombre del investigador y en la columna “tipo” escoja de la lista desplegable la forma de contratación del investigador: Descarga, OPS, si es auxiliar del proyecto o si es contrapartida de otra institución.
• Diligencie las columnas: “Categoría del investigador” (1 a 5), “horas por semana” y “número de semanas” de dedicación de cada investigador.  El valor de la hora que aparece es el determinado por  la oficina de presupuesto para cada categoría.
En el caso de los auxiliares la tarifa está determinada por la oficina de presupuesto y en el caso de ser contrapartida el valor es dado por la otra institución.
</t>
    </r>
  </si>
  <si>
    <r>
      <rPr>
        <b/>
        <u/>
        <sz val="11"/>
        <color theme="1"/>
        <rFont val="Calibri"/>
        <family val="2"/>
        <scheme val="minor"/>
      </rPr>
      <t>2. Hoja Gastos de viaje</t>
    </r>
    <r>
      <rPr>
        <sz val="11"/>
        <color theme="1"/>
        <rFont val="Calibri"/>
        <family val="2"/>
        <scheme val="minor"/>
      </rPr>
      <t xml:space="preserve">
• Utilice una fila por cada persona que vaya a realizar un viaje.
• En la columna “tipo” escoja de la lista desplegable si es viaje Internacional o Nacional. En las columnas “pasajes aéreos”, “inscripción”, “alojamiento” y “manutención” aparecen tarifas sugeridas, sin embargo estas  pueden ser modificadas teniendo en cuenta que el total no  exceda el monto límite de la convocatoria.
• Diligencie las columna “actividad” (presentación de ponencia, trabajo de campo…etc.), “origen/destino” y “noches de estadía” para que se calcule el valor total de los viajes.
</t>
    </r>
  </si>
  <si>
    <r>
      <t xml:space="preserve">6. Hoja Información General
</t>
    </r>
    <r>
      <rPr>
        <b/>
        <sz val="11"/>
        <color theme="1"/>
        <rFont val="Calibri"/>
        <family val="2"/>
        <scheme val="minor"/>
      </rPr>
      <t xml:space="preserve">
• En esta hoja se visualiza el resumen del presupuesto total que es generado automáticamente apartir de la información ya registrada.                                                                                                          
• En el encabezado diligenciar el nombre del proyecto y la fecha de elaboración.
• En la parte inferior del resumen, diligenciar los entregables (productos) del proyecto en cada uno de los avances y los productos finales.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</si>
</sst>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_);[Red]\(&quot;$&quot;\ #,##0\)"/>
    <numFmt numFmtId="165" formatCode="_(&quot;$&quot;\ * #,##0.00_);_(&quot;$&quot;\ * \(#,##0.00\);_(&quot;$&quot;\ * &quot;-&quot;??_);_(@_)"/>
    <numFmt numFmtId="166" formatCode="_(* #,##0.00_);_(* \(#,##0.00\);_(* &quot;-&quot;??_);_(@_)"/>
    <numFmt numFmtId="167" formatCode="_-* #,##0.00\ _€_-;\-* #,##0.00\ _€_-;_-* &quot;-&quot;??\ _€_-;_-@_-"/>
    <numFmt numFmtId="168" formatCode="_(* #,##0_);_(* \(#,##0\);_(* &quot;-&quot;??_);_(@_)"/>
    <numFmt numFmtId="169" formatCode="0.0%"/>
    <numFmt numFmtId="170" formatCode="&quot;$&quot;\ #,##0.00"/>
  </numFmts>
  <fonts count="26"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sz val="11"/>
      <color rgb="FFFF0000"/>
      <name val="Calibri"/>
      <family val="2"/>
      <scheme val="minor"/>
    </font>
    <font>
      <b/>
      <sz val="9"/>
      <color indexed="81"/>
      <name val="Tahoma"/>
      <family val="2"/>
    </font>
    <font>
      <sz val="11"/>
      <name val="Calibri"/>
      <family val="2"/>
      <scheme val="minor"/>
    </font>
    <font>
      <b/>
      <sz val="10"/>
      <name val="Calibri"/>
      <family val="2"/>
      <scheme val="minor"/>
    </font>
    <font>
      <b/>
      <sz val="1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rgb="FFC00000"/>
      <name val="Calibri"/>
      <family val="2"/>
      <scheme val="minor"/>
    </font>
    <font>
      <sz val="10"/>
      <color theme="4"/>
      <name val="Calibri"/>
      <family val="2"/>
      <scheme val="minor"/>
    </font>
    <font>
      <sz val="10"/>
      <color theme="2" tint="-0.499984740745262"/>
      <name val="Calibri"/>
      <family val="2"/>
      <scheme val="minor"/>
    </font>
    <font>
      <sz val="10"/>
      <color rgb="FF00B050"/>
      <name val="Calibri"/>
      <family val="2"/>
      <scheme val="minor"/>
    </font>
    <font>
      <sz val="10"/>
      <color theme="9" tint="-0.249977111117893"/>
      <name val="Calibri"/>
      <family val="2"/>
      <scheme val="minor"/>
    </font>
    <font>
      <sz val="10"/>
      <color theme="7" tint="-0.499984740745262"/>
      <name val="Calibri"/>
      <family val="2"/>
      <scheme val="minor"/>
    </font>
    <font>
      <b/>
      <sz val="9"/>
      <color rgb="FF000000"/>
      <name val="Calibri"/>
      <family val="2"/>
      <scheme val="minor"/>
    </font>
    <font>
      <sz val="9"/>
      <color theme="1"/>
      <name val="Calibri"/>
      <family val="2"/>
      <scheme val="minor"/>
    </font>
    <font>
      <sz val="9"/>
      <color rgb="FF000000"/>
      <name val="Calibri"/>
      <family val="2"/>
      <scheme val="minor"/>
    </font>
    <font>
      <sz val="9"/>
      <name val="Calibri"/>
      <family val="2"/>
      <scheme val="minor"/>
    </font>
    <font>
      <sz val="9"/>
      <color rgb="FFFF0000"/>
      <name val="Calibri"/>
      <family val="2"/>
      <scheme val="minor"/>
    </font>
    <font>
      <b/>
      <sz val="9"/>
      <color theme="1"/>
      <name val="Calibri"/>
      <family val="2"/>
      <scheme val="minor"/>
    </font>
    <font>
      <u/>
      <sz val="11"/>
      <color theme="1"/>
      <name val="Calibri"/>
      <family val="2"/>
      <scheme val="minor"/>
    </font>
    <font>
      <b/>
      <u/>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bgColor indexed="64"/>
      </patternFill>
    </fill>
    <fill>
      <patternFill patternType="solid">
        <fgColor theme="7" tint="0.39997558519241921"/>
        <bgColor indexed="64"/>
      </patternFill>
    </fill>
    <fill>
      <patternFill patternType="solid">
        <fgColor theme="5"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theme="1" tint="0.499984740745262"/>
      </left>
      <right style="thin">
        <color indexed="64"/>
      </right>
      <top style="medium">
        <color theme="1" tint="0.499984740745262"/>
      </top>
      <bottom style="medium">
        <color theme="1" tint="0.499984740745262"/>
      </bottom>
      <diagonal/>
    </border>
    <border>
      <left style="thin">
        <color indexed="64"/>
      </left>
      <right/>
      <top style="medium">
        <color theme="1" tint="0.499984740745262"/>
      </top>
      <bottom style="medium">
        <color theme="1" tint="0.499984740745262"/>
      </bottom>
      <diagonal/>
    </border>
    <border>
      <left/>
      <right style="thin">
        <color indexed="64"/>
      </right>
      <top style="medium">
        <color theme="1" tint="0.499984740745262"/>
      </top>
      <bottom style="medium">
        <color theme="1" tint="0.499984740745262"/>
      </bottom>
      <diagonal/>
    </border>
    <border>
      <left style="thin">
        <color indexed="64"/>
      </left>
      <right style="thin">
        <color indexed="64"/>
      </right>
      <top style="medium">
        <color theme="1" tint="0.499984740745262"/>
      </top>
      <bottom style="medium">
        <color theme="1" tint="0.499984740745262"/>
      </bottom>
      <diagonal/>
    </border>
    <border>
      <left style="thin">
        <color indexed="64"/>
      </left>
      <right style="medium">
        <color theme="1" tint="0.499984740745262"/>
      </right>
      <top style="medium">
        <color theme="1" tint="0.499984740745262"/>
      </top>
      <bottom style="medium">
        <color theme="1" tint="0.499984740745262"/>
      </bottom>
      <diagonal/>
    </border>
    <border>
      <left style="thin">
        <color indexed="64"/>
      </left>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0" fillId="0" borderId="0" xfId="0" applyFont="1"/>
    <xf numFmtId="168" fontId="0" fillId="0" borderId="1" xfId="6" applyNumberFormat="1" applyFont="1" applyBorder="1"/>
    <xf numFmtId="0" fontId="3" fillId="7" borderId="1" xfId="0" applyFont="1" applyFill="1" applyBorder="1"/>
    <xf numFmtId="0" fontId="0" fillId="0" borderId="1" xfId="0" applyFont="1" applyBorder="1"/>
    <xf numFmtId="0" fontId="3" fillId="7" borderId="1" xfId="0" applyFont="1" applyFill="1" applyBorder="1" applyAlignment="1">
      <alignment horizontal="center"/>
    </xf>
    <xf numFmtId="0" fontId="6" fillId="2" borderId="1" xfId="0" applyFont="1" applyFill="1" applyBorder="1" applyAlignment="1">
      <alignment horizontal="center" vertical="center"/>
    </xf>
    <xf numFmtId="3" fontId="4" fillId="2" borderId="1" xfId="0" applyNumberFormat="1" applyFont="1" applyFill="1" applyBorder="1" applyAlignment="1">
      <alignment horizontal="right" vertical="center"/>
    </xf>
    <xf numFmtId="168" fontId="0" fillId="0" borderId="0" xfId="0" applyNumberFormat="1" applyFont="1"/>
    <xf numFmtId="0" fontId="3" fillId="0" borderId="0" xfId="0" applyFont="1" applyFill="1" applyBorder="1" applyAlignment="1">
      <alignment horizontal="center"/>
    </xf>
    <xf numFmtId="0" fontId="0" fillId="0" borderId="0" xfId="0" applyFont="1" applyFill="1" applyBorder="1"/>
    <xf numFmtId="0" fontId="0" fillId="0" borderId="0" xfId="0" applyFill="1" applyBorder="1"/>
    <xf numFmtId="3" fontId="6" fillId="0" borderId="0" xfId="0" applyNumberFormat="1" applyFont="1" applyFill="1" applyBorder="1" applyAlignment="1">
      <alignment horizontal="right" vertical="center"/>
    </xf>
    <xf numFmtId="168" fontId="0" fillId="0" borderId="0" xfId="6" applyNumberFormat="1" applyFont="1" applyFill="1" applyBorder="1"/>
    <xf numFmtId="0" fontId="3" fillId="7" borderId="1" xfId="0" applyFont="1" applyFill="1" applyBorder="1" applyAlignment="1">
      <alignment horizontal="right"/>
    </xf>
    <xf numFmtId="0" fontId="7" fillId="7" borderId="17" xfId="0" applyFont="1" applyFill="1" applyBorder="1"/>
    <xf numFmtId="0" fontId="3" fillId="12" borderId="19" xfId="0" applyFont="1" applyFill="1" applyBorder="1"/>
    <xf numFmtId="164" fontId="10" fillId="2" borderId="1" xfId="1" applyNumberFormat="1" applyFont="1" applyFill="1" applyBorder="1" applyAlignment="1">
      <alignment horizontal="right" vertical="center"/>
    </xf>
    <xf numFmtId="0" fontId="2" fillId="0" borderId="0" xfId="0" applyFont="1"/>
    <xf numFmtId="0" fontId="0" fillId="0" borderId="1" xfId="0" applyBorder="1"/>
    <xf numFmtId="0" fontId="0" fillId="0" borderId="0" xfId="0" applyAlignment="1"/>
    <xf numFmtId="0" fontId="0" fillId="0" borderId="0" xfId="0" applyFont="1" applyBorder="1" applyAlignment="1">
      <alignment vertical="center"/>
    </xf>
    <xf numFmtId="0" fontId="3" fillId="0" borderId="0" xfId="0" applyFont="1" applyBorder="1" applyAlignment="1">
      <alignment vertical="center"/>
    </xf>
    <xf numFmtId="0" fontId="0" fillId="0" borderId="1" xfId="0" applyFont="1" applyBorder="1" applyAlignment="1">
      <alignment vertical="center"/>
    </xf>
    <xf numFmtId="0" fontId="0" fillId="0" borderId="1" xfId="0" applyFont="1" applyBorder="1" applyAlignment="1"/>
    <xf numFmtId="168" fontId="0" fillId="0" borderId="1" xfId="6" applyNumberFormat="1" applyFont="1" applyBorder="1" applyAlignment="1">
      <alignment horizontal="right" vertical="center"/>
    </xf>
    <xf numFmtId="0" fontId="0" fillId="0" borderId="1" xfId="0" applyFont="1" applyBorder="1" applyAlignment="1">
      <alignment horizontal="center" vertical="center"/>
    </xf>
    <xf numFmtId="0" fontId="8" fillId="7" borderId="1" xfId="0" applyFont="1" applyFill="1" applyBorder="1" applyAlignment="1">
      <alignment vertical="center"/>
    </xf>
    <xf numFmtId="164" fontId="3" fillId="0" borderId="0" xfId="0" applyNumberFormat="1" applyFont="1" applyBorder="1" applyAlignment="1">
      <alignment vertical="center"/>
    </xf>
    <xf numFmtId="0" fontId="0" fillId="12" borderId="19" xfId="0" applyFont="1" applyFill="1" applyBorder="1"/>
    <xf numFmtId="0" fontId="0" fillId="12" borderId="20" xfId="0" applyFont="1" applyFill="1" applyBorder="1"/>
    <xf numFmtId="0" fontId="11" fillId="7" borderId="22" xfId="0" applyFont="1" applyFill="1" applyBorder="1" applyAlignment="1">
      <alignment horizontal="right" vertical="center" wrapText="1"/>
    </xf>
    <xf numFmtId="0" fontId="11" fillId="7" borderId="23" xfId="0" applyFont="1" applyFill="1" applyBorder="1" applyAlignment="1">
      <alignment horizontal="right" vertical="center"/>
    </xf>
    <xf numFmtId="0" fontId="2" fillId="12" borderId="18" xfId="0" applyFont="1" applyFill="1" applyBorder="1"/>
    <xf numFmtId="0" fontId="2" fillId="12" borderId="5" xfId="0" applyFont="1" applyFill="1" applyBorder="1"/>
    <xf numFmtId="0" fontId="2" fillId="12" borderId="6" xfId="0" applyFont="1" applyFill="1" applyBorder="1"/>
    <xf numFmtId="0" fontId="2" fillId="12" borderId="0" xfId="0" applyFont="1" applyFill="1" applyBorder="1"/>
    <xf numFmtId="0" fontId="2" fillId="12" borderId="7" xfId="0" applyFont="1" applyFill="1" applyBorder="1"/>
    <xf numFmtId="0" fontId="2" fillId="12" borderId="19" xfId="0" applyFont="1" applyFill="1" applyBorder="1"/>
    <xf numFmtId="0" fontId="2" fillId="12" borderId="8" xfId="0" applyFont="1" applyFill="1" applyBorder="1"/>
    <xf numFmtId="0" fontId="2" fillId="12" borderId="9" xfId="0" applyFont="1" applyFill="1" applyBorder="1"/>
    <xf numFmtId="49" fontId="12" fillId="0" borderId="19" xfId="0" quotePrefix="1" applyNumberFormat="1" applyFont="1" applyFill="1" applyBorder="1" applyAlignment="1" applyProtection="1">
      <alignment horizontal="left"/>
      <protection locked="0"/>
    </xf>
    <xf numFmtId="0" fontId="12" fillId="0" borderId="0" xfId="0" applyFont="1" applyFill="1" applyBorder="1" applyProtection="1">
      <protection locked="0"/>
    </xf>
    <xf numFmtId="0" fontId="12" fillId="0" borderId="7" xfId="0" applyFont="1" applyFill="1" applyBorder="1" applyProtection="1">
      <protection locked="0"/>
    </xf>
    <xf numFmtId="14" fontId="12" fillId="0" borderId="19" xfId="0" applyNumberFormat="1" applyFont="1" applyFill="1" applyBorder="1" applyAlignment="1" applyProtection="1">
      <alignment horizontal="left"/>
      <protection locked="0"/>
    </xf>
    <xf numFmtId="164" fontId="2" fillId="0" borderId="20" xfId="0" applyNumberFormat="1" applyFont="1" applyBorder="1" applyAlignment="1">
      <alignment horizontal="left"/>
    </xf>
    <xf numFmtId="0" fontId="2" fillId="0" borderId="8" xfId="0" applyFont="1" applyBorder="1"/>
    <xf numFmtId="0" fontId="2" fillId="0" borderId="9" xfId="0" applyFont="1" applyBorder="1"/>
    <xf numFmtId="169" fontId="2" fillId="0" borderId="11" xfId="8" applyNumberFormat="1" applyFont="1" applyBorder="1"/>
    <xf numFmtId="0" fontId="9" fillId="7" borderId="10" xfId="1" applyFont="1" applyFill="1" applyBorder="1" applyAlignment="1">
      <alignment horizontal="right" vertical="center" wrapText="1"/>
    </xf>
    <xf numFmtId="164" fontId="10" fillId="12" borderId="1" xfId="1" applyNumberFormat="1" applyFont="1" applyFill="1" applyBorder="1" applyAlignment="1">
      <alignment horizontal="center" vertical="center"/>
    </xf>
    <xf numFmtId="164" fontId="9" fillId="2" borderId="1" xfId="1" applyNumberFormat="1" applyFont="1" applyFill="1" applyBorder="1" applyAlignment="1">
      <alignment horizontal="right" vertical="center"/>
    </xf>
    <xf numFmtId="0" fontId="9" fillId="7" borderId="10" xfId="1" applyFont="1" applyFill="1" applyBorder="1" applyAlignment="1">
      <alignment horizontal="right" vertical="center"/>
    </xf>
    <xf numFmtId="164" fontId="11" fillId="12" borderId="1" xfId="0" applyNumberFormat="1" applyFont="1" applyFill="1" applyBorder="1" applyAlignment="1">
      <alignment horizontal="center"/>
    </xf>
    <xf numFmtId="164" fontId="11" fillId="0" borderId="1" xfId="0" applyNumberFormat="1" applyFont="1" applyBorder="1"/>
    <xf numFmtId="0" fontId="11" fillId="7" borderId="12" xfId="0" applyFont="1" applyFill="1" applyBorder="1" applyAlignment="1">
      <alignment horizontal="right"/>
    </xf>
    <xf numFmtId="0" fontId="2" fillId="12" borderId="13" xfId="0" applyFont="1" applyFill="1" applyBorder="1"/>
    <xf numFmtId="169" fontId="2" fillId="0" borderId="13" xfId="8" applyNumberFormat="1" applyFont="1" applyBorder="1"/>
    <xf numFmtId="0" fontId="2" fillId="0" borderId="11" xfId="0" applyFont="1" applyBorder="1" applyProtection="1">
      <protection locked="0"/>
    </xf>
    <xf numFmtId="15" fontId="2" fillId="0" borderId="1" xfId="0" applyNumberFormat="1" applyFont="1" applyBorder="1" applyAlignment="1" applyProtection="1">
      <alignment wrapText="1"/>
      <protection locked="0"/>
    </xf>
    <xf numFmtId="0" fontId="11" fillId="7" borderId="29" xfId="0" applyFont="1" applyFill="1" applyBorder="1" applyAlignment="1">
      <alignment vertical="center"/>
    </xf>
    <xf numFmtId="0" fontId="11" fillId="7" borderId="32" xfId="0" applyFont="1" applyFill="1" applyBorder="1" applyAlignment="1">
      <alignment horizontal="right" vertical="center" wrapText="1"/>
    </xf>
    <xf numFmtId="0" fontId="11" fillId="7" borderId="33" xfId="0" applyFont="1" applyFill="1" applyBorder="1" applyAlignment="1">
      <alignment horizontal="right" vertical="center"/>
    </xf>
    <xf numFmtId="164" fontId="18" fillId="9" borderId="1" xfId="1" applyNumberFormat="1" applyFont="1" applyFill="1" applyBorder="1" applyAlignment="1">
      <alignment horizontal="right" vertical="center"/>
    </xf>
    <xf numFmtId="164" fontId="18" fillId="10" borderId="1" xfId="1" applyNumberFormat="1" applyFont="1" applyFill="1" applyBorder="1" applyAlignment="1">
      <alignment horizontal="right" vertical="center"/>
    </xf>
    <xf numFmtId="0" fontId="19" fillId="0" borderId="0" xfId="0" applyFont="1"/>
    <xf numFmtId="0" fontId="20" fillId="7" borderId="1" xfId="1" applyFont="1" applyFill="1" applyBorder="1" applyAlignment="1">
      <alignment horizontal="center" vertical="center"/>
    </xf>
    <xf numFmtId="0" fontId="20" fillId="7" borderId="1" xfId="1" applyFont="1" applyFill="1" applyBorder="1" applyAlignment="1">
      <alignment horizontal="center" vertical="center" wrapText="1"/>
    </xf>
    <xf numFmtId="0" fontId="20" fillId="2" borderId="1" xfId="1" applyFont="1" applyFill="1" applyBorder="1" applyAlignment="1" applyProtection="1">
      <alignment vertical="center"/>
      <protection locked="0"/>
    </xf>
    <xf numFmtId="0" fontId="21" fillId="8" borderId="1" xfId="1" applyFont="1" applyFill="1" applyBorder="1" applyAlignment="1" applyProtection="1">
      <alignment vertical="center"/>
      <protection locked="0"/>
    </xf>
    <xf numFmtId="0" fontId="20" fillId="2" borderId="1" xfId="1" applyFont="1" applyFill="1" applyBorder="1" applyAlignment="1" applyProtection="1">
      <alignment horizontal="right" vertical="center"/>
      <protection locked="0"/>
    </xf>
    <xf numFmtId="0" fontId="20" fillId="2" borderId="1" xfId="1" applyFont="1" applyFill="1" applyBorder="1" applyAlignment="1" applyProtection="1">
      <alignment horizontal="right" vertical="center" wrapText="1"/>
      <protection locked="0"/>
    </xf>
    <xf numFmtId="164" fontId="21" fillId="12" borderId="1" xfId="1" applyNumberFormat="1" applyFont="1" applyFill="1" applyBorder="1" applyAlignment="1" applyProtection="1">
      <alignment horizontal="right" vertical="center"/>
    </xf>
    <xf numFmtId="164" fontId="20" fillId="2" borderId="1" xfId="1" applyNumberFormat="1" applyFont="1" applyFill="1" applyBorder="1" applyAlignment="1" applyProtection="1">
      <alignment horizontal="right" vertical="center"/>
      <protection locked="0"/>
    </xf>
    <xf numFmtId="0" fontId="20" fillId="2" borderId="1" xfId="1" applyFont="1" applyFill="1" applyBorder="1" applyAlignment="1">
      <alignment vertical="center"/>
    </xf>
    <xf numFmtId="0" fontId="22" fillId="8" borderId="1" xfId="1" applyFont="1" applyFill="1" applyBorder="1" applyAlignment="1">
      <alignment vertical="center"/>
    </xf>
    <xf numFmtId="0" fontId="20" fillId="2" borderId="1" xfId="1" applyFont="1" applyFill="1" applyBorder="1" applyAlignment="1">
      <alignment horizontal="right" vertical="center"/>
    </xf>
    <xf numFmtId="0" fontId="20" fillId="2" borderId="1" xfId="1" applyFont="1" applyFill="1" applyBorder="1" applyAlignment="1">
      <alignment horizontal="right" vertical="center" wrapText="1"/>
    </xf>
    <xf numFmtId="164" fontId="20" fillId="2" borderId="1" xfId="1" applyNumberFormat="1" applyFont="1" applyFill="1" applyBorder="1" applyAlignment="1">
      <alignment horizontal="right" vertical="center"/>
    </xf>
    <xf numFmtId="0" fontId="19" fillId="8" borderId="0" xfId="0" applyFont="1" applyFill="1"/>
    <xf numFmtId="0" fontId="18" fillId="13" borderId="2" xfId="1" applyFont="1" applyFill="1" applyBorder="1" applyAlignment="1">
      <alignment vertical="center"/>
    </xf>
    <xf numFmtId="0" fontId="18" fillId="13" borderId="4" xfId="1" applyFont="1" applyFill="1" applyBorder="1" applyAlignment="1">
      <alignment vertical="center"/>
    </xf>
    <xf numFmtId="168" fontId="18" fillId="13" borderId="1" xfId="1" applyNumberFormat="1" applyFont="1" applyFill="1" applyBorder="1" applyAlignment="1">
      <alignment horizontal="right" vertical="center"/>
    </xf>
    <xf numFmtId="0" fontId="18" fillId="13" borderId="4" xfId="1" applyFont="1" applyFill="1" applyBorder="1" applyAlignment="1">
      <alignment horizontal="left" vertical="center"/>
    </xf>
    <xf numFmtId="164" fontId="18" fillId="13" borderId="1" xfId="1" applyNumberFormat="1" applyFont="1" applyFill="1" applyBorder="1" applyAlignment="1">
      <alignment horizontal="right" vertical="center"/>
    </xf>
    <xf numFmtId="0" fontId="19" fillId="4" borderId="0" xfId="0" applyFont="1" applyFill="1"/>
    <xf numFmtId="0" fontId="18" fillId="10" borderId="1" xfId="1" applyFont="1" applyFill="1" applyBorder="1" applyAlignment="1">
      <alignment horizontal="center" vertical="center" wrapText="1"/>
    </xf>
    <xf numFmtId="0" fontId="20" fillId="8" borderId="1" xfId="1" applyFont="1" applyFill="1" applyBorder="1" applyAlignment="1" applyProtection="1">
      <alignment vertical="center"/>
      <protection locked="0"/>
    </xf>
    <xf numFmtId="168" fontId="20" fillId="12" borderId="1" xfId="6" applyNumberFormat="1" applyFont="1" applyFill="1" applyBorder="1" applyAlignment="1" applyProtection="1">
      <alignment vertical="center"/>
      <protection locked="0"/>
    </xf>
    <xf numFmtId="168" fontId="20" fillId="12" borderId="1" xfId="6" applyNumberFormat="1" applyFont="1" applyFill="1" applyBorder="1" applyAlignment="1" applyProtection="1">
      <alignment horizontal="right" vertical="center"/>
      <protection locked="0"/>
    </xf>
    <xf numFmtId="0" fontId="18" fillId="5" borderId="2" xfId="1" applyFont="1" applyFill="1" applyBorder="1" applyAlignment="1">
      <alignment vertical="center"/>
    </xf>
    <xf numFmtId="0" fontId="18" fillId="5" borderId="4" xfId="1" applyFont="1" applyFill="1" applyBorder="1" applyAlignment="1">
      <alignment vertical="center"/>
    </xf>
    <xf numFmtId="0" fontId="18" fillId="5" borderId="3" xfId="1" applyFont="1" applyFill="1" applyBorder="1" applyAlignment="1">
      <alignment vertical="center"/>
    </xf>
    <xf numFmtId="164" fontId="18" fillId="5" borderId="1" xfId="1" applyNumberFormat="1" applyFont="1" applyFill="1" applyBorder="1" applyAlignment="1">
      <alignment horizontal="right" vertical="center"/>
    </xf>
    <xf numFmtId="0" fontId="19" fillId="0" borderId="0" xfId="0" applyFont="1" applyFill="1"/>
    <xf numFmtId="164" fontId="20" fillId="12" borderId="1" xfId="1" applyNumberFormat="1" applyFont="1" applyFill="1" applyBorder="1" applyAlignment="1" applyProtection="1">
      <alignment horizontal="right" vertical="center"/>
    </xf>
    <xf numFmtId="0" fontId="20" fillId="2" borderId="0" xfId="1" applyFont="1" applyFill="1" applyBorder="1" applyAlignment="1">
      <alignment vertical="center"/>
    </xf>
    <xf numFmtId="0" fontId="20" fillId="2" borderId="0" xfId="1" applyFont="1" applyFill="1" applyBorder="1" applyAlignment="1">
      <alignment horizontal="right" vertical="center" wrapText="1"/>
    </xf>
    <xf numFmtId="164" fontId="20" fillId="2" borderId="0" xfId="1" applyNumberFormat="1" applyFont="1" applyFill="1" applyBorder="1" applyAlignment="1">
      <alignment horizontal="right" vertical="center"/>
    </xf>
    <xf numFmtId="0" fontId="18" fillId="6" borderId="2" xfId="1" applyFont="1" applyFill="1" applyBorder="1" applyAlignment="1">
      <alignment vertical="center"/>
    </xf>
    <xf numFmtId="0" fontId="18" fillId="6" borderId="4" xfId="1" applyFont="1" applyFill="1" applyBorder="1" applyAlignment="1">
      <alignment vertical="center"/>
    </xf>
    <xf numFmtId="0" fontId="18" fillId="6" borderId="3" xfId="1" applyFont="1" applyFill="1" applyBorder="1" applyAlignment="1">
      <alignment vertical="center"/>
    </xf>
    <xf numFmtId="164" fontId="18" fillId="6" borderId="1" xfId="1" applyNumberFormat="1" applyFont="1" applyFill="1" applyBorder="1" applyAlignment="1">
      <alignment horizontal="right" vertical="center"/>
    </xf>
    <xf numFmtId="0" fontId="20" fillId="7" borderId="1" xfId="1" applyFont="1" applyFill="1" applyBorder="1" applyAlignment="1">
      <alignment vertical="center" wrapText="1"/>
    </xf>
    <xf numFmtId="0" fontId="20" fillId="2" borderId="1" xfId="1" applyFont="1" applyFill="1" applyBorder="1" applyAlignment="1" applyProtection="1">
      <alignment vertical="center" wrapText="1"/>
      <protection locked="0"/>
    </xf>
    <xf numFmtId="0" fontId="19" fillId="0" borderId="0" xfId="0" applyFont="1" applyProtection="1"/>
    <xf numFmtId="164" fontId="18" fillId="3" borderId="1" xfId="1" applyNumberFormat="1" applyFont="1" applyFill="1" applyBorder="1" applyAlignment="1">
      <alignment horizontal="right" vertical="center"/>
    </xf>
    <xf numFmtId="0" fontId="19" fillId="0" borderId="0" xfId="0" applyFont="1" applyProtection="1">
      <protection locked="0"/>
    </xf>
    <xf numFmtId="0" fontId="11" fillId="7" borderId="36" xfId="0" applyFont="1" applyFill="1" applyBorder="1" applyAlignment="1">
      <alignment horizontal="center" vertical="center"/>
    </xf>
    <xf numFmtId="0" fontId="9" fillId="7" borderId="15" xfId="1" applyFont="1" applyFill="1" applyBorder="1" applyAlignment="1">
      <alignment horizontal="right" vertical="center" wrapText="1"/>
    </xf>
    <xf numFmtId="0" fontId="11" fillId="7" borderId="37" xfId="0" applyFont="1" applyFill="1" applyBorder="1" applyAlignment="1">
      <alignment horizontal="right" vertical="center"/>
    </xf>
    <xf numFmtId="0" fontId="11" fillId="7" borderId="21" xfId="0" applyFont="1" applyFill="1" applyBorder="1"/>
    <xf numFmtId="0" fontId="11" fillId="7" borderId="22" xfId="0" applyFont="1" applyFill="1" applyBorder="1" applyAlignment="1"/>
    <xf numFmtId="0" fontId="11" fillId="7" borderId="23" xfId="0" applyFont="1" applyFill="1" applyBorder="1" applyAlignment="1"/>
    <xf numFmtId="0" fontId="19" fillId="11" borderId="1" xfId="1" applyFont="1" applyFill="1" applyBorder="1" applyAlignment="1">
      <alignment vertical="top"/>
    </xf>
    <xf numFmtId="0" fontId="19" fillId="11" borderId="1" xfId="1" applyFont="1" applyFill="1" applyBorder="1" applyAlignment="1">
      <alignment horizontal="center" vertical="top"/>
    </xf>
    <xf numFmtId="0" fontId="19" fillId="11" borderId="1" xfId="1" applyFont="1" applyFill="1" applyBorder="1"/>
    <xf numFmtId="164" fontId="20" fillId="11" borderId="1" xfId="1" applyNumberFormat="1" applyFont="1" applyFill="1" applyBorder="1" applyAlignment="1">
      <alignment horizontal="right" vertical="center"/>
    </xf>
    <xf numFmtId="0" fontId="19" fillId="13" borderId="1" xfId="1" applyFont="1" applyFill="1" applyBorder="1" applyAlignment="1">
      <alignment vertical="top"/>
    </xf>
    <xf numFmtId="0" fontId="19" fillId="13" borderId="1" xfId="1" applyFont="1" applyFill="1" applyBorder="1" applyAlignment="1">
      <alignment horizontal="center" vertical="top"/>
    </xf>
    <xf numFmtId="0" fontId="19" fillId="13" borderId="1" xfId="1" applyFont="1" applyFill="1" applyBorder="1"/>
    <xf numFmtId="0" fontId="19" fillId="13" borderId="1" xfId="1" applyFont="1" applyFill="1" applyBorder="1" applyAlignment="1">
      <alignment vertical="top" wrapText="1"/>
    </xf>
    <xf numFmtId="164" fontId="20" fillId="13" borderId="1" xfId="1" applyNumberFormat="1" applyFont="1" applyFill="1" applyBorder="1" applyAlignment="1">
      <alignment horizontal="right" vertical="center"/>
    </xf>
    <xf numFmtId="0" fontId="19" fillId="10" borderId="1" xfId="1" applyFont="1" applyFill="1" applyBorder="1" applyAlignment="1">
      <alignment vertical="top"/>
    </xf>
    <xf numFmtId="0" fontId="19" fillId="10" borderId="1" xfId="1" applyFont="1" applyFill="1" applyBorder="1" applyAlignment="1">
      <alignment horizontal="center" vertical="top"/>
    </xf>
    <xf numFmtId="0" fontId="19" fillId="10" borderId="1" xfId="1" applyFont="1" applyFill="1" applyBorder="1"/>
    <xf numFmtId="164" fontId="20" fillId="10" borderId="1" xfId="1" applyNumberFormat="1" applyFont="1" applyFill="1" applyBorder="1" applyAlignment="1">
      <alignment horizontal="right" vertical="center"/>
    </xf>
    <xf numFmtId="0" fontId="19" fillId="14" borderId="1" xfId="1" applyFont="1" applyFill="1" applyBorder="1" applyAlignment="1">
      <alignment vertical="top"/>
    </xf>
    <xf numFmtId="0" fontId="19" fillId="14" borderId="1" xfId="1" applyFont="1" applyFill="1" applyBorder="1" applyAlignment="1">
      <alignment horizontal="center" vertical="top"/>
    </xf>
    <xf numFmtId="0" fontId="19" fillId="14" borderId="1" xfId="0" applyFont="1" applyFill="1" applyBorder="1"/>
    <xf numFmtId="0" fontId="19" fillId="14" borderId="1" xfId="1" applyFont="1" applyFill="1" applyBorder="1"/>
    <xf numFmtId="0" fontId="20" fillId="14" borderId="1" xfId="1" applyFont="1" applyFill="1" applyBorder="1" applyAlignment="1">
      <alignment vertical="center"/>
    </xf>
    <xf numFmtId="164" fontId="20" fillId="14" borderId="1" xfId="1" applyNumberFormat="1" applyFont="1" applyFill="1" applyBorder="1" applyAlignment="1">
      <alignment horizontal="right" vertical="center"/>
    </xf>
    <xf numFmtId="0" fontId="19" fillId="3" borderId="1" xfId="1" applyFont="1" applyFill="1" applyBorder="1" applyAlignment="1">
      <alignment vertical="top"/>
    </xf>
    <xf numFmtId="0" fontId="19" fillId="3" borderId="1" xfId="1" applyFont="1" applyFill="1" applyBorder="1" applyAlignment="1">
      <alignment horizontal="center" vertical="top"/>
    </xf>
    <xf numFmtId="0" fontId="19" fillId="3" borderId="1" xfId="0" applyFont="1" applyFill="1" applyBorder="1"/>
    <xf numFmtId="0" fontId="19" fillId="3" borderId="1" xfId="1" applyFont="1" applyFill="1" applyBorder="1"/>
    <xf numFmtId="0" fontId="19" fillId="3" borderId="1" xfId="1" applyFont="1" applyFill="1" applyBorder="1" applyAlignment="1">
      <alignment vertical="top" wrapText="1"/>
    </xf>
    <xf numFmtId="164" fontId="20" fillId="3" borderId="1" xfId="1" applyNumberFormat="1" applyFont="1" applyFill="1" applyBorder="1" applyAlignment="1">
      <alignment horizontal="right" vertical="center"/>
    </xf>
    <xf numFmtId="0" fontId="19" fillId="0" borderId="0" xfId="0" applyFont="1" applyAlignment="1">
      <alignment horizontal="center"/>
    </xf>
    <xf numFmtId="0" fontId="19" fillId="0" borderId="0" xfId="0" applyFont="1" applyFill="1" applyBorder="1"/>
    <xf numFmtId="0" fontId="19" fillId="0" borderId="0" xfId="0" applyFont="1" applyBorder="1"/>
    <xf numFmtId="0" fontId="20" fillId="0" borderId="0" xfId="1" applyFont="1" applyFill="1" applyBorder="1" applyAlignment="1">
      <alignment vertical="center"/>
    </xf>
    <xf numFmtId="0" fontId="23" fillId="7" borderId="1" xfId="1" applyFont="1" applyFill="1" applyBorder="1" applyAlignment="1">
      <alignment horizontal="left" vertical="top" wrapText="1"/>
    </xf>
    <xf numFmtId="0" fontId="23" fillId="7" borderId="1" xfId="1" applyFont="1" applyFill="1" applyBorder="1" applyAlignment="1">
      <alignment horizontal="left" vertical="top"/>
    </xf>
    <xf numFmtId="0" fontId="18" fillId="7" borderId="1" xfId="1" applyFont="1" applyFill="1" applyBorder="1" applyAlignment="1">
      <alignment horizontal="left" vertical="top" wrapText="1"/>
    </xf>
    <xf numFmtId="0" fontId="18" fillId="10" borderId="1" xfId="1" applyFont="1" applyFill="1" applyBorder="1" applyAlignment="1">
      <alignment horizontal="center" vertical="center" wrapText="1"/>
    </xf>
    <xf numFmtId="0" fontId="18" fillId="5" borderId="1" xfId="1" applyFont="1" applyFill="1" applyBorder="1" applyAlignment="1">
      <alignment horizontal="center" vertical="center" wrapText="1"/>
    </xf>
    <xf numFmtId="0" fontId="18" fillId="6" borderId="1" xfId="1" applyFont="1" applyFill="1" applyBorder="1" applyAlignment="1">
      <alignment horizontal="center" vertical="center" wrapText="1"/>
    </xf>
    <xf numFmtId="0" fontId="18" fillId="3" borderId="1" xfId="1" applyFont="1" applyFill="1" applyBorder="1" applyAlignment="1">
      <alignment horizontal="center" vertical="center" wrapText="1"/>
    </xf>
    <xf numFmtId="0" fontId="3" fillId="7" borderId="38" xfId="0" applyFont="1" applyFill="1" applyBorder="1"/>
    <xf numFmtId="0" fontId="0" fillId="0" borderId="38" xfId="0" applyBorder="1"/>
    <xf numFmtId="164" fontId="22" fillId="2" borderId="1" xfId="1" applyNumberFormat="1" applyFont="1" applyFill="1" applyBorder="1" applyAlignment="1" applyProtection="1">
      <alignment horizontal="right" vertical="center"/>
    </xf>
    <xf numFmtId="164" fontId="22" fillId="12" borderId="1" xfId="1" applyNumberFormat="1" applyFont="1" applyFill="1" applyBorder="1" applyAlignment="1" applyProtection="1">
      <alignment horizontal="right" vertical="center"/>
    </xf>
    <xf numFmtId="0" fontId="18" fillId="3" borderId="2" xfId="1" applyFont="1" applyFill="1" applyBorder="1" applyAlignment="1">
      <alignment vertical="center"/>
    </xf>
    <xf numFmtId="0" fontId="18" fillId="3" borderId="4" xfId="1" applyFont="1" applyFill="1" applyBorder="1" applyAlignment="1">
      <alignment vertical="center"/>
    </xf>
    <xf numFmtId="0" fontId="18" fillId="3" borderId="3" xfId="1" applyFont="1" applyFill="1" applyBorder="1" applyAlignment="1">
      <alignment vertical="center"/>
    </xf>
    <xf numFmtId="0" fontId="13" fillId="0" borderId="27" xfId="0" applyFont="1" applyBorder="1" applyAlignment="1" applyProtection="1">
      <alignment horizontal="left" vertical="center"/>
    </xf>
    <xf numFmtId="170" fontId="13" fillId="0" borderId="1" xfId="7" applyNumberFormat="1" applyFont="1" applyBorder="1" applyAlignment="1" applyProtection="1">
      <alignment vertical="center"/>
    </xf>
    <xf numFmtId="169" fontId="13" fillId="0" borderId="16" xfId="8" applyNumberFormat="1" applyFont="1" applyBorder="1" applyAlignment="1" applyProtection="1">
      <alignment vertical="center"/>
    </xf>
    <xf numFmtId="0" fontId="13" fillId="0" borderId="28" xfId="0" applyFont="1" applyBorder="1" applyAlignment="1" applyProtection="1">
      <alignment horizontal="left" vertical="center"/>
    </xf>
    <xf numFmtId="169" fontId="13" fillId="0" borderId="11" xfId="8" applyNumberFormat="1" applyFont="1" applyBorder="1" applyAlignment="1" applyProtection="1">
      <alignment vertical="center"/>
    </xf>
    <xf numFmtId="0" fontId="14" fillId="0" borderId="10" xfId="0" applyFont="1" applyBorder="1" applyAlignment="1" applyProtection="1">
      <alignment horizontal="left" vertical="center"/>
    </xf>
    <xf numFmtId="170" fontId="14" fillId="0" borderId="1" xfId="7" applyNumberFormat="1" applyFont="1" applyBorder="1" applyAlignment="1" applyProtection="1">
      <alignment vertical="center"/>
    </xf>
    <xf numFmtId="169" fontId="14" fillId="0" borderId="11" xfId="8" applyNumberFormat="1" applyFont="1" applyBorder="1" applyAlignment="1" applyProtection="1">
      <alignment vertical="center"/>
    </xf>
    <xf numFmtId="0" fontId="15" fillId="0" borderId="10" xfId="0" applyFont="1" applyBorder="1" applyAlignment="1" applyProtection="1">
      <alignment horizontal="left" vertical="center"/>
    </xf>
    <xf numFmtId="170" fontId="15" fillId="0" borderId="1" xfId="7" applyNumberFormat="1" applyFont="1" applyBorder="1" applyAlignment="1" applyProtection="1">
      <alignment vertical="center"/>
    </xf>
    <xf numFmtId="169" fontId="15" fillId="0" borderId="11" xfId="8" applyNumberFormat="1" applyFont="1" applyBorder="1" applyAlignment="1" applyProtection="1">
      <alignment vertical="center"/>
    </xf>
    <xf numFmtId="0" fontId="17" fillId="0" borderId="10" xfId="0" applyFont="1" applyBorder="1" applyAlignment="1" applyProtection="1">
      <alignment horizontal="left" vertical="center"/>
    </xf>
    <xf numFmtId="170" fontId="17" fillId="0" borderId="1" xfId="7" applyNumberFormat="1" applyFont="1" applyBorder="1" applyAlignment="1" applyProtection="1">
      <alignment vertical="center"/>
    </xf>
    <xf numFmtId="169" fontId="17" fillId="0" borderId="11" xfId="8" applyNumberFormat="1" applyFont="1" applyBorder="1" applyAlignment="1" applyProtection="1">
      <alignment vertical="center"/>
    </xf>
    <xf numFmtId="0" fontId="16" fillId="0" borderId="12" xfId="0" applyFont="1" applyBorder="1" applyAlignment="1" applyProtection="1">
      <alignment horizontal="left" vertical="center"/>
    </xf>
    <xf numFmtId="170" fontId="16" fillId="0" borderId="13" xfId="7" applyNumberFormat="1" applyFont="1" applyBorder="1" applyAlignment="1" applyProtection="1">
      <alignment vertical="center"/>
    </xf>
    <xf numFmtId="169" fontId="16" fillId="0" borderId="14" xfId="8" applyNumberFormat="1" applyFont="1" applyBorder="1" applyAlignment="1" applyProtection="1">
      <alignment vertical="center"/>
    </xf>
    <xf numFmtId="0" fontId="0" fillId="2" borderId="0" xfId="0" applyFill="1"/>
    <xf numFmtId="15" fontId="2" fillId="0" borderId="2" xfId="0" applyNumberFormat="1" applyFont="1" applyBorder="1" applyAlignment="1" applyProtection="1">
      <alignment horizontal="left" wrapText="1"/>
      <protection locked="0"/>
    </xf>
    <xf numFmtId="15" fontId="2" fillId="0" borderId="3" xfId="0" applyNumberFormat="1" applyFont="1" applyBorder="1" applyAlignment="1" applyProtection="1">
      <alignment horizontal="left" wrapText="1"/>
      <protection locked="0"/>
    </xf>
    <xf numFmtId="0" fontId="24" fillId="2" borderId="0" xfId="0" applyFont="1" applyFill="1" applyAlignment="1"/>
    <xf numFmtId="0" fontId="0" fillId="3" borderId="0" xfId="0" applyFill="1" applyAlignment="1">
      <alignment horizontal="left" vertical="center" wrapText="1"/>
    </xf>
    <xf numFmtId="0" fontId="0" fillId="3" borderId="0" xfId="0" applyFill="1" applyAlignment="1">
      <alignment horizontal="left" vertical="center"/>
    </xf>
    <xf numFmtId="0" fontId="25" fillId="18" borderId="0" xfId="0" applyFont="1" applyFill="1" applyAlignment="1">
      <alignment horizontal="left" wrapText="1"/>
    </xf>
    <xf numFmtId="0" fontId="0" fillId="18" borderId="0" xfId="0" applyFill="1" applyAlignment="1">
      <alignment horizontal="left"/>
    </xf>
    <xf numFmtId="0" fontId="0" fillId="0" borderId="0" xfId="0" applyAlignment="1">
      <alignment horizontal="left" vertical="center"/>
    </xf>
    <xf numFmtId="0" fontId="0" fillId="9" borderId="0" xfId="0" applyFill="1" applyAlignment="1">
      <alignment horizontal="left" wrapText="1"/>
    </xf>
    <xf numFmtId="0" fontId="0" fillId="15" borderId="0" xfId="0" applyFill="1" applyAlignment="1">
      <alignment horizontal="left" wrapText="1"/>
    </xf>
    <xf numFmtId="0" fontId="0" fillId="15" borderId="0" xfId="0" applyFill="1" applyAlignment="1">
      <alignment horizontal="left"/>
    </xf>
    <xf numFmtId="0" fontId="3" fillId="16" borderId="0" xfId="0" applyFont="1" applyFill="1" applyAlignment="1">
      <alignment horizontal="left" vertical="center" wrapText="1"/>
    </xf>
    <xf numFmtId="0" fontId="0" fillId="17" borderId="0" xfId="0" applyFill="1" applyAlignment="1">
      <alignment horizontal="left" vertical="center" wrapText="1"/>
    </xf>
    <xf numFmtId="0" fontId="0" fillId="17" borderId="0" xfId="0" applyFill="1" applyAlignment="1">
      <alignment horizontal="left" vertical="center"/>
    </xf>
    <xf numFmtId="0" fontId="25" fillId="2" borderId="0" xfId="0" applyFont="1" applyFill="1" applyAlignment="1">
      <alignment horizontal="center" vertical="center"/>
    </xf>
    <xf numFmtId="0" fontId="18" fillId="9" borderId="1" xfId="1" applyFont="1" applyFill="1" applyBorder="1" applyAlignment="1">
      <alignment vertical="center"/>
    </xf>
    <xf numFmtId="0" fontId="18" fillId="9" borderId="1" xfId="1" applyFont="1" applyFill="1" applyBorder="1" applyAlignment="1">
      <alignment horizontal="center" vertical="center" wrapText="1"/>
    </xf>
    <xf numFmtId="0" fontId="18" fillId="10" borderId="1" xfId="1" applyFont="1" applyFill="1" applyBorder="1" applyAlignment="1">
      <alignment horizontal="center" vertical="center" wrapText="1"/>
    </xf>
    <xf numFmtId="0" fontId="18" fillId="13" borderId="1" xfId="1" applyFont="1" applyFill="1" applyBorder="1" applyAlignment="1">
      <alignment vertical="center"/>
    </xf>
    <xf numFmtId="0" fontId="18" fillId="13" borderId="2" xfId="1" applyFont="1" applyFill="1" applyBorder="1" applyAlignment="1">
      <alignment horizontal="center" vertical="center" wrapText="1"/>
    </xf>
    <xf numFmtId="0" fontId="18" fillId="13" borderId="3" xfId="1" applyFont="1" applyFill="1" applyBorder="1" applyAlignment="1">
      <alignment horizontal="center" vertical="center" wrapText="1"/>
    </xf>
    <xf numFmtId="0" fontId="11" fillId="7" borderId="22" xfId="0" applyFont="1" applyFill="1" applyBorder="1" applyAlignment="1">
      <alignment horizontal="left"/>
    </xf>
    <xf numFmtId="0" fontId="16" fillId="0" borderId="34" xfId="0" applyFont="1" applyBorder="1" applyAlignment="1" applyProtection="1">
      <alignment horizontal="left" vertical="center" wrapText="1"/>
    </xf>
    <xf numFmtId="0" fontId="16" fillId="0" borderId="35" xfId="0" applyFont="1" applyBorder="1" applyAlignment="1" applyProtection="1">
      <alignment horizontal="left" vertical="center" wrapText="1"/>
    </xf>
    <xf numFmtId="15" fontId="2" fillId="0" borderId="1" xfId="0" applyNumberFormat="1" applyFont="1" applyBorder="1" applyAlignment="1" applyProtection="1">
      <alignment horizontal="left" wrapText="1"/>
      <protection locked="0"/>
    </xf>
    <xf numFmtId="15" fontId="2" fillId="0" borderId="2" xfId="0" applyNumberFormat="1" applyFont="1" applyBorder="1" applyAlignment="1" applyProtection="1">
      <alignment horizontal="left" wrapText="1"/>
      <protection locked="0"/>
    </xf>
    <xf numFmtId="15" fontId="2" fillId="0" borderId="3" xfId="0" applyNumberFormat="1" applyFont="1" applyBorder="1" applyAlignment="1" applyProtection="1">
      <alignment horizontal="left" wrapText="1"/>
      <protection locked="0"/>
    </xf>
    <xf numFmtId="0" fontId="12" fillId="0" borderId="18" xfId="0" applyFont="1" applyFill="1" applyBorder="1" applyAlignment="1" applyProtection="1">
      <alignment horizontal="left" wrapText="1"/>
      <protection locked="0"/>
    </xf>
    <xf numFmtId="0" fontId="12" fillId="0" borderId="5" xfId="0" applyFont="1" applyFill="1" applyBorder="1" applyAlignment="1" applyProtection="1">
      <alignment horizontal="left" wrapText="1"/>
      <protection locked="0"/>
    </xf>
    <xf numFmtId="0" fontId="12" fillId="0" borderId="6" xfId="0" applyFont="1" applyFill="1" applyBorder="1" applyAlignment="1" applyProtection="1">
      <alignment horizontal="left" wrapText="1"/>
      <protection locked="0"/>
    </xf>
    <xf numFmtId="0" fontId="2" fillId="12" borderId="25" xfId="0" applyFont="1" applyFill="1" applyBorder="1" applyAlignment="1">
      <alignment horizontal="center"/>
    </xf>
    <xf numFmtId="0" fontId="2" fillId="12" borderId="24" xfId="0" applyFont="1" applyFill="1" applyBorder="1" applyAlignment="1">
      <alignment horizont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3" fillId="0" borderId="26" xfId="0" applyFont="1" applyBorder="1" applyAlignment="1" applyProtection="1">
      <alignment horizontal="left" vertical="center" wrapText="1"/>
    </xf>
    <xf numFmtId="0" fontId="14" fillId="0" borderId="26" xfId="0" applyFont="1" applyBorder="1" applyAlignment="1" applyProtection="1">
      <alignment horizontal="left" vertical="center" wrapText="1"/>
    </xf>
    <xf numFmtId="0" fontId="15" fillId="0" borderId="26" xfId="0" applyFont="1" applyBorder="1" applyAlignment="1" applyProtection="1">
      <alignment horizontal="left" vertical="center" wrapText="1"/>
    </xf>
    <xf numFmtId="0" fontId="17" fillId="0" borderId="26" xfId="0" applyFont="1" applyBorder="1" applyAlignment="1" applyProtection="1">
      <alignment horizontal="left" vertical="center" wrapText="1"/>
    </xf>
    <xf numFmtId="0" fontId="2" fillId="0" borderId="39"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2" fillId="0" borderId="42" xfId="0" applyFont="1" applyBorder="1" applyAlignment="1" applyProtection="1">
      <alignment horizontal="center"/>
      <protection locked="0"/>
    </xf>
    <xf numFmtId="0" fontId="2" fillId="0" borderId="43" xfId="0" applyFont="1" applyBorder="1" applyAlignment="1" applyProtection="1">
      <alignment horizontal="center"/>
      <protection locked="0"/>
    </xf>
    <xf numFmtId="15" fontId="2" fillId="0" borderId="2" xfId="0" applyNumberFormat="1" applyFont="1" applyBorder="1" applyAlignment="1" applyProtection="1">
      <alignment horizontal="center" wrapText="1"/>
      <protection locked="0"/>
    </xf>
    <xf numFmtId="15" fontId="2" fillId="0" borderId="3" xfId="0" applyNumberFormat="1" applyFont="1" applyBorder="1" applyAlignment="1" applyProtection="1">
      <alignment horizontal="center" wrapText="1"/>
      <protection locked="0"/>
    </xf>
    <xf numFmtId="0" fontId="0" fillId="0" borderId="0" xfId="0" applyFont="1" applyBorder="1" applyAlignment="1">
      <alignment vertical="center"/>
    </xf>
  </cellXfs>
  <cellStyles count="9">
    <cellStyle name="Millares" xfId="6" builtinId="3"/>
    <cellStyle name="Millares 2" xfId="2"/>
    <cellStyle name="Millares 3" xfId="3"/>
    <cellStyle name="Moneda" xfId="7" builtinId="4"/>
    <cellStyle name="Normal" xfId="0" builtinId="0"/>
    <cellStyle name="Normal 2" xfId="4"/>
    <cellStyle name="Normal 3" xfId="1"/>
    <cellStyle name="Porcentaje" xfId="8" builtinId="5"/>
    <cellStyle name="Porcentaje 2"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225584</xdr:colOff>
      <xdr:row>2</xdr:row>
      <xdr:rowOff>103044</xdr:rowOff>
    </xdr:from>
    <xdr:to>
      <xdr:col>4</xdr:col>
      <xdr:colOff>468449</xdr:colOff>
      <xdr:row>4</xdr:row>
      <xdr:rowOff>83994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0134" y="436419"/>
          <a:ext cx="1719240" cy="361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J10"/>
  <sheetViews>
    <sheetView tabSelected="1" workbookViewId="0">
      <selection activeCell="A6" sqref="A6:D6"/>
    </sheetView>
  </sheetViews>
  <sheetFormatPr baseColWidth="10" defaultRowHeight="15" x14ac:dyDescent="0.25"/>
  <cols>
    <col min="1" max="1" width="51.7109375" style="174" customWidth="1"/>
    <col min="2" max="16384" width="11.42578125" style="174"/>
  </cols>
  <sheetData>
    <row r="1" spans="1:10" x14ac:dyDescent="0.25">
      <c r="A1" s="189" t="s">
        <v>95</v>
      </c>
      <c r="B1" s="189"/>
      <c r="C1" s="189"/>
      <c r="D1" s="189"/>
      <c r="E1" s="177"/>
      <c r="F1" s="177"/>
      <c r="G1" s="177"/>
      <c r="H1" s="177"/>
      <c r="I1" s="177"/>
      <c r="J1" s="177"/>
    </row>
    <row r="2" spans="1:10" x14ac:dyDescent="0.25">
      <c r="A2" s="189"/>
      <c r="B2" s="189"/>
      <c r="C2" s="189"/>
      <c r="D2" s="189"/>
    </row>
    <row r="3" spans="1:10" x14ac:dyDescent="0.25">
      <c r="A3" s="182" t="s">
        <v>96</v>
      </c>
      <c r="B3" s="182"/>
      <c r="C3" s="182"/>
      <c r="D3" s="182"/>
    </row>
    <row r="4" spans="1:10" ht="16.5" customHeight="1" x14ac:dyDescent="0.25">
      <c r="A4" s="182"/>
      <c r="B4" s="182"/>
      <c r="C4" s="182"/>
      <c r="D4" s="182"/>
    </row>
    <row r="5" spans="1:10" ht="195" customHeight="1" x14ac:dyDescent="0.25">
      <c r="A5" s="183" t="s">
        <v>104</v>
      </c>
      <c r="B5" s="183"/>
      <c r="C5" s="183"/>
      <c r="D5" s="183"/>
    </row>
    <row r="6" spans="1:10" ht="157.5" customHeight="1" x14ac:dyDescent="0.25">
      <c r="A6" s="184" t="s">
        <v>105</v>
      </c>
      <c r="B6" s="185"/>
      <c r="C6" s="185"/>
      <c r="D6" s="185"/>
    </row>
    <row r="7" spans="1:10" ht="79.5" customHeight="1" x14ac:dyDescent="0.25">
      <c r="A7" s="186" t="s">
        <v>99</v>
      </c>
      <c r="B7" s="186"/>
      <c r="C7" s="186"/>
      <c r="D7" s="186"/>
    </row>
    <row r="8" spans="1:10" ht="72.75" customHeight="1" x14ac:dyDescent="0.25">
      <c r="A8" s="187" t="s">
        <v>100</v>
      </c>
      <c r="B8" s="188"/>
      <c r="C8" s="188"/>
      <c r="D8" s="188"/>
    </row>
    <row r="9" spans="1:10" ht="112.5" customHeight="1" x14ac:dyDescent="0.25">
      <c r="A9" s="178" t="s">
        <v>103</v>
      </c>
      <c r="B9" s="179"/>
      <c r="C9" s="179"/>
      <c r="D9" s="179"/>
    </row>
    <row r="10" spans="1:10" ht="120.75" customHeight="1" x14ac:dyDescent="0.25">
      <c r="A10" s="180" t="s">
        <v>106</v>
      </c>
      <c r="B10" s="181"/>
      <c r="C10" s="181"/>
      <c r="D10" s="181"/>
    </row>
  </sheetData>
  <mergeCells count="8">
    <mergeCell ref="A1:D2"/>
    <mergeCell ref="A9:D9"/>
    <mergeCell ref="A10:D10"/>
    <mergeCell ref="A3:D4"/>
    <mergeCell ref="A5:D5"/>
    <mergeCell ref="A6:D6"/>
    <mergeCell ref="A7:D7"/>
    <mergeCell ref="A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J100"/>
  <sheetViews>
    <sheetView zoomScaleNormal="100" workbookViewId="0">
      <selection activeCell="D9" sqref="D9"/>
    </sheetView>
  </sheetViews>
  <sheetFormatPr baseColWidth="10" defaultColWidth="0" defaultRowHeight="12" zeroHeight="1" x14ac:dyDescent="0.2"/>
  <cols>
    <col min="1" max="1" width="34.5703125" style="65" bestFit="1" customWidth="1"/>
    <col min="2" max="2" width="15.28515625" style="79" bestFit="1" customWidth="1"/>
    <col min="3" max="3" width="10.7109375" style="65" bestFit="1" customWidth="1"/>
    <col min="4" max="4" width="11.85546875" style="65" customWidth="1"/>
    <col min="5" max="5" width="12.42578125" style="65" bestFit="1" customWidth="1"/>
    <col min="6" max="6" width="11.85546875" style="105" bestFit="1" customWidth="1"/>
    <col min="7" max="8" width="14.5703125" style="105" customWidth="1"/>
    <col min="9" max="10" width="14.5703125" style="65" customWidth="1"/>
    <col min="11" max="16384" width="11.42578125" style="65" hidden="1"/>
  </cols>
  <sheetData>
    <row r="1" spans="1:10" x14ac:dyDescent="0.2">
      <c r="A1" s="190" t="s">
        <v>12</v>
      </c>
      <c r="B1" s="190"/>
      <c r="C1" s="190"/>
      <c r="D1" s="190"/>
      <c r="E1" s="190"/>
      <c r="F1" s="190"/>
      <c r="G1" s="63">
        <f>SUM(G4:G500)</f>
        <v>0</v>
      </c>
      <c r="H1" s="63">
        <f>SUM(H4:H500)</f>
        <v>0</v>
      </c>
      <c r="I1" s="64">
        <f>SUM(I4:I500)</f>
        <v>0</v>
      </c>
      <c r="J1" s="64">
        <f>SUM(J4:J500)</f>
        <v>0</v>
      </c>
    </row>
    <row r="2" spans="1:10" ht="37.5" customHeight="1" x14ac:dyDescent="0.2">
      <c r="A2" s="190" t="s">
        <v>4</v>
      </c>
      <c r="B2" s="190"/>
      <c r="C2" s="190"/>
      <c r="D2" s="190"/>
      <c r="E2" s="190"/>
      <c r="F2" s="190"/>
      <c r="G2" s="191" t="s">
        <v>0</v>
      </c>
      <c r="H2" s="191"/>
      <c r="I2" s="192" t="s">
        <v>1</v>
      </c>
      <c r="J2" s="192"/>
    </row>
    <row r="3" spans="1:10" ht="24" x14ac:dyDescent="0.2">
      <c r="A3" s="66" t="s">
        <v>5</v>
      </c>
      <c r="B3" s="66" t="s">
        <v>35</v>
      </c>
      <c r="C3" s="67" t="s">
        <v>6</v>
      </c>
      <c r="D3" s="67" t="s">
        <v>7</v>
      </c>
      <c r="E3" s="66" t="s">
        <v>8</v>
      </c>
      <c r="F3" s="66" t="s">
        <v>9</v>
      </c>
      <c r="G3" s="67" t="s">
        <v>10</v>
      </c>
      <c r="H3" s="67" t="s">
        <v>11</v>
      </c>
      <c r="I3" s="67" t="s">
        <v>2</v>
      </c>
      <c r="J3" s="67" t="s">
        <v>3</v>
      </c>
    </row>
    <row r="4" spans="1:10" x14ac:dyDescent="0.2">
      <c r="A4" s="68"/>
      <c r="B4" s="69"/>
      <c r="C4" s="70"/>
      <c r="D4" s="71"/>
      <c r="E4" s="70"/>
      <c r="F4" s="72">
        <f>IF(B4="OPS",IFERROR(VLOOKUP(C4,TARIFAS!$A$15:$C$20,3,FALSE),0),IF($B4="AUXILIAR",TARIFAS!$C$23,IFERROR(IF(B4="DESCARGA",VLOOKUP(C4,TARIFAS!$A$8:$C$13,3,FALSE),0),0)))</f>
        <v>0</v>
      </c>
      <c r="G4" s="72">
        <f>IF($B4&lt;&gt;"DESCARGA",$F4*$D4*$E4,0)</f>
        <v>0</v>
      </c>
      <c r="H4" s="72">
        <f>IF($B4="DESCARGA",$F4*$D4*$E4,0)</f>
        <v>0</v>
      </c>
      <c r="I4" s="73">
        <v>0</v>
      </c>
      <c r="J4" s="73">
        <v>0</v>
      </c>
    </row>
    <row r="5" spans="1:10" x14ac:dyDescent="0.2">
      <c r="A5" s="68"/>
      <c r="B5" s="69"/>
      <c r="C5" s="70"/>
      <c r="D5" s="71"/>
      <c r="E5" s="70"/>
      <c r="F5" s="72">
        <f>IF(B5="OPS",IFERROR(VLOOKUP(C5,TARIFAS!$A$15:$C$20,3,FALSE),0),IF($B5="AUXILIAR",TARIFAS!$C$23,IFERROR(IF(B5="DESCARGA",VLOOKUP(C5,TARIFAS!$A$8:$C$13,3,FALSE),0),0)))</f>
        <v>0</v>
      </c>
      <c r="G5" s="72">
        <f t="shared" ref="G5:G11" si="0">IF($B5&lt;&gt;"DESCARGA",$F5*$D5*$E5,0)</f>
        <v>0</v>
      </c>
      <c r="H5" s="72">
        <f t="shared" ref="H5:H11" si="1">IF($B5="DESCARGA",$F5*$D5*$E5,0)</f>
        <v>0</v>
      </c>
      <c r="I5" s="73">
        <v>0</v>
      </c>
      <c r="J5" s="73">
        <v>0</v>
      </c>
    </row>
    <row r="6" spans="1:10" x14ac:dyDescent="0.2">
      <c r="A6" s="68"/>
      <c r="B6" s="69"/>
      <c r="C6" s="70"/>
      <c r="D6" s="71"/>
      <c r="E6" s="70"/>
      <c r="F6" s="72">
        <f>IF(B6="OPS",IFERROR(VLOOKUP(C6,TARIFAS!$A$15:$C$20,3,FALSE),0),IF($B6="AUXILIAR",TARIFAS!$C$23,IFERROR(IF(B6="DESCARGA",VLOOKUP(C6,TARIFAS!$A$8:$C$13,3,FALSE),0),0)))</f>
        <v>0</v>
      </c>
      <c r="G6" s="72">
        <f t="shared" si="0"/>
        <v>0</v>
      </c>
      <c r="H6" s="72">
        <f t="shared" si="1"/>
        <v>0</v>
      </c>
      <c r="I6" s="73">
        <v>0</v>
      </c>
      <c r="J6" s="73">
        <v>0</v>
      </c>
    </row>
    <row r="7" spans="1:10" x14ac:dyDescent="0.2">
      <c r="A7" s="68"/>
      <c r="B7" s="69"/>
      <c r="C7" s="70"/>
      <c r="D7" s="71"/>
      <c r="E7" s="70"/>
      <c r="F7" s="72">
        <f>IF(B7="OPS",IFERROR(VLOOKUP(C7,TARIFAS!$A$15:$C$20,3,FALSE),0),IF($B7="AUXILIAR",TARIFAS!$C$23,IFERROR(IF(B7="DESCARGA",VLOOKUP(C7,TARIFAS!$A$8:$C$13,3,FALSE),0),0)))</f>
        <v>0</v>
      </c>
      <c r="G7" s="72">
        <f t="shared" si="0"/>
        <v>0</v>
      </c>
      <c r="H7" s="72">
        <f t="shared" si="1"/>
        <v>0</v>
      </c>
      <c r="I7" s="73">
        <v>0</v>
      </c>
      <c r="J7" s="73">
        <v>0</v>
      </c>
    </row>
    <row r="8" spans="1:10" x14ac:dyDescent="0.2">
      <c r="A8" s="68"/>
      <c r="B8" s="69"/>
      <c r="C8" s="70"/>
      <c r="D8" s="71"/>
      <c r="E8" s="70"/>
      <c r="F8" s="72">
        <f>IF(B8="OPS",IFERROR(VLOOKUP(C8,TARIFAS!$A$15:$C$20,3,FALSE),0),IF($B8="AUXILIAR",TARIFAS!$C$23,IFERROR(IF(B8="DESCARGA",VLOOKUP(C8,TARIFAS!$A$8:$C$13,3,FALSE),0),0)))</f>
        <v>0</v>
      </c>
      <c r="G8" s="72">
        <f t="shared" si="0"/>
        <v>0</v>
      </c>
      <c r="H8" s="72">
        <f t="shared" si="1"/>
        <v>0</v>
      </c>
      <c r="I8" s="73">
        <v>0</v>
      </c>
      <c r="J8" s="73">
        <v>0</v>
      </c>
    </row>
    <row r="9" spans="1:10" x14ac:dyDescent="0.2">
      <c r="A9" s="68"/>
      <c r="B9" s="69"/>
      <c r="C9" s="70"/>
      <c r="D9" s="71"/>
      <c r="E9" s="70"/>
      <c r="F9" s="72">
        <f>IF(B9="OPS",IFERROR(VLOOKUP(C9,TARIFAS!$A$15:$C$20,3,FALSE),0),IF($B9="AUXILIAR",TARIFAS!$C$23,IFERROR(IF(B9="DESCARGA",VLOOKUP(C9,TARIFAS!$A$8:$C$13,3,FALSE),0),0)))</f>
        <v>0</v>
      </c>
      <c r="G9" s="72">
        <f t="shared" si="0"/>
        <v>0</v>
      </c>
      <c r="H9" s="72">
        <f t="shared" si="1"/>
        <v>0</v>
      </c>
      <c r="I9" s="73">
        <v>0</v>
      </c>
      <c r="J9" s="73">
        <v>0</v>
      </c>
    </row>
    <row r="10" spans="1:10" x14ac:dyDescent="0.2">
      <c r="A10" s="68"/>
      <c r="B10" s="69"/>
      <c r="C10" s="70"/>
      <c r="D10" s="71"/>
      <c r="E10" s="70"/>
      <c r="F10" s="72">
        <f>IF(B10="OPS",IFERROR(VLOOKUP(C10,TARIFAS!$A$15:$C$20,3,FALSE),0),IF($B10="AUXILIAR",TARIFAS!$C$23,IFERROR(IF(B10="DESCARGA",VLOOKUP(C10,TARIFAS!$A$8:$C$13,3,FALSE),0),0)))</f>
        <v>0</v>
      </c>
      <c r="G10" s="72">
        <f t="shared" si="0"/>
        <v>0</v>
      </c>
      <c r="H10" s="72">
        <f t="shared" si="1"/>
        <v>0</v>
      </c>
      <c r="I10" s="73">
        <v>0</v>
      </c>
      <c r="J10" s="73">
        <v>0</v>
      </c>
    </row>
    <row r="11" spans="1:10" x14ac:dyDescent="0.2">
      <c r="A11" s="68"/>
      <c r="B11" s="69"/>
      <c r="C11" s="70"/>
      <c r="D11" s="71"/>
      <c r="E11" s="70"/>
      <c r="F11" s="72">
        <f>IF(B11="OPS",IFERROR(VLOOKUP(C11,TARIFAS!$A$15:$C$20,3,FALSE),0),IF($B11="AUXILIAR",TARIFAS!$C$23,IFERROR(IF(B11="DESCARGA",VLOOKUP(C11,TARIFAS!$A$8:$C$13,3,FALSE),0),0)))</f>
        <v>0</v>
      </c>
      <c r="G11" s="72">
        <f t="shared" si="0"/>
        <v>0</v>
      </c>
      <c r="H11" s="72">
        <f t="shared" si="1"/>
        <v>0</v>
      </c>
      <c r="I11" s="73">
        <v>0</v>
      </c>
      <c r="J11" s="73">
        <v>0</v>
      </c>
    </row>
    <row r="12" spans="1:10" hidden="1" x14ac:dyDescent="0.2">
      <c r="A12" s="74"/>
      <c r="B12" s="75"/>
      <c r="C12" s="76"/>
      <c r="D12" s="77"/>
      <c r="E12" s="76"/>
      <c r="F12" s="152"/>
      <c r="G12" s="153"/>
      <c r="H12" s="153"/>
      <c r="I12" s="78">
        <v>0</v>
      </c>
      <c r="J12" s="78">
        <v>0</v>
      </c>
    </row>
    <row r="13" spans="1:10" hidden="1" x14ac:dyDescent="0.2">
      <c r="A13" s="74"/>
      <c r="B13" s="75"/>
      <c r="C13" s="76"/>
      <c r="D13" s="77"/>
      <c r="E13" s="76"/>
      <c r="F13" s="152"/>
      <c r="G13" s="153"/>
      <c r="H13" s="153"/>
      <c r="I13" s="78">
        <v>0</v>
      </c>
      <c r="J13" s="78">
        <v>0</v>
      </c>
    </row>
    <row r="14" spans="1:10" hidden="1" x14ac:dyDescent="0.2">
      <c r="A14" s="74"/>
      <c r="B14" s="75"/>
      <c r="C14" s="76"/>
      <c r="D14" s="77"/>
      <c r="E14" s="76"/>
      <c r="F14" s="152"/>
      <c r="G14" s="153"/>
      <c r="H14" s="153"/>
      <c r="I14" s="78">
        <v>0</v>
      </c>
      <c r="J14" s="78">
        <v>0</v>
      </c>
    </row>
    <row r="15" spans="1:10" hidden="1" x14ac:dyDescent="0.2">
      <c r="A15" s="74"/>
      <c r="B15" s="75"/>
      <c r="C15" s="76"/>
      <c r="D15" s="77"/>
      <c r="E15" s="76"/>
      <c r="F15" s="152"/>
      <c r="G15" s="153"/>
      <c r="H15" s="153"/>
      <c r="I15" s="78">
        <v>0</v>
      </c>
      <c r="J15" s="78">
        <v>0</v>
      </c>
    </row>
    <row r="16" spans="1:10" hidden="1" x14ac:dyDescent="0.2">
      <c r="A16" s="74"/>
      <c r="B16" s="75"/>
      <c r="C16" s="76"/>
      <c r="D16" s="77"/>
      <c r="E16" s="76"/>
      <c r="F16" s="152"/>
      <c r="G16" s="153"/>
      <c r="H16" s="153"/>
      <c r="I16" s="78">
        <v>0</v>
      </c>
      <c r="J16" s="78">
        <v>0</v>
      </c>
    </row>
    <row r="17" spans="1:10" hidden="1" x14ac:dyDescent="0.2">
      <c r="A17" s="74"/>
      <c r="B17" s="75"/>
      <c r="C17" s="76"/>
      <c r="D17" s="77"/>
      <c r="E17" s="76"/>
      <c r="F17" s="152"/>
      <c r="G17" s="153"/>
      <c r="H17" s="153"/>
      <c r="I17" s="78">
        <v>0</v>
      </c>
      <c r="J17" s="78">
        <v>0</v>
      </c>
    </row>
    <row r="18" spans="1:10" hidden="1" x14ac:dyDescent="0.2">
      <c r="A18" s="74"/>
      <c r="B18" s="75"/>
      <c r="C18" s="76"/>
      <c r="D18" s="77"/>
      <c r="E18" s="76"/>
      <c r="F18" s="152"/>
      <c r="G18" s="153"/>
      <c r="H18" s="153"/>
      <c r="I18" s="78">
        <v>0</v>
      </c>
      <c r="J18" s="78">
        <v>0</v>
      </c>
    </row>
    <row r="19" spans="1:10" hidden="1" x14ac:dyDescent="0.2">
      <c r="A19" s="74"/>
      <c r="B19" s="75"/>
      <c r="C19" s="76"/>
      <c r="D19" s="77"/>
      <c r="E19" s="76"/>
      <c r="F19" s="152"/>
      <c r="G19" s="153"/>
      <c r="H19" s="153"/>
      <c r="I19" s="78">
        <v>0</v>
      </c>
      <c r="J19" s="78">
        <v>0</v>
      </c>
    </row>
    <row r="20" spans="1:10" hidden="1" x14ac:dyDescent="0.2">
      <c r="A20" s="74"/>
      <c r="B20" s="75"/>
      <c r="C20" s="76"/>
      <c r="D20" s="77"/>
      <c r="E20" s="76"/>
      <c r="F20" s="152"/>
      <c r="G20" s="153"/>
      <c r="H20" s="153"/>
      <c r="I20" s="78">
        <v>0</v>
      </c>
      <c r="J20" s="78">
        <v>0</v>
      </c>
    </row>
    <row r="21" spans="1:10" hidden="1" x14ac:dyDescent="0.2">
      <c r="A21" s="74"/>
      <c r="B21" s="75"/>
      <c r="C21" s="76"/>
      <c r="D21" s="77"/>
      <c r="E21" s="76"/>
      <c r="F21" s="152"/>
      <c r="G21" s="153"/>
      <c r="H21" s="153"/>
      <c r="I21" s="78">
        <v>0</v>
      </c>
      <c r="J21" s="78">
        <v>0</v>
      </c>
    </row>
    <row r="22" spans="1:10" hidden="1" x14ac:dyDescent="0.2">
      <c r="A22" s="74"/>
      <c r="B22" s="75"/>
      <c r="C22" s="76"/>
      <c r="D22" s="77"/>
      <c r="E22" s="76"/>
      <c r="F22" s="152"/>
      <c r="G22" s="153"/>
      <c r="H22" s="153"/>
      <c r="I22" s="78">
        <v>0</v>
      </c>
      <c r="J22" s="78">
        <v>0</v>
      </c>
    </row>
    <row r="23" spans="1:10" hidden="1" x14ac:dyDescent="0.2">
      <c r="A23" s="74"/>
      <c r="B23" s="75"/>
      <c r="C23" s="76"/>
      <c r="D23" s="77"/>
      <c r="E23" s="76"/>
      <c r="F23" s="152"/>
      <c r="G23" s="153"/>
      <c r="H23" s="153"/>
      <c r="I23" s="78">
        <v>0</v>
      </c>
      <c r="J23" s="78">
        <v>0</v>
      </c>
    </row>
    <row r="24" spans="1:10" hidden="1" x14ac:dyDescent="0.2">
      <c r="A24" s="74"/>
      <c r="B24" s="75"/>
      <c r="C24" s="76"/>
      <c r="D24" s="77"/>
      <c r="E24" s="76"/>
      <c r="F24" s="152"/>
      <c r="G24" s="153"/>
      <c r="H24" s="153"/>
      <c r="I24" s="78">
        <v>0</v>
      </c>
      <c r="J24" s="78">
        <v>0</v>
      </c>
    </row>
    <row r="25" spans="1:10" hidden="1" x14ac:dyDescent="0.2">
      <c r="A25" s="74"/>
      <c r="B25" s="75"/>
      <c r="C25" s="76"/>
      <c r="D25" s="77"/>
      <c r="E25" s="76"/>
      <c r="F25" s="152"/>
      <c r="G25" s="153"/>
      <c r="H25" s="153"/>
      <c r="I25" s="78">
        <v>0</v>
      </c>
      <c r="J25" s="78">
        <v>0</v>
      </c>
    </row>
    <row r="26" spans="1:10" hidden="1" x14ac:dyDescent="0.2">
      <c r="A26" s="74"/>
      <c r="B26" s="75"/>
      <c r="C26" s="76"/>
      <c r="D26" s="77"/>
      <c r="E26" s="76"/>
      <c r="F26" s="152"/>
      <c r="G26" s="153"/>
      <c r="H26" s="153"/>
      <c r="I26" s="78">
        <v>0</v>
      </c>
      <c r="J26" s="78">
        <v>0</v>
      </c>
    </row>
    <row r="27" spans="1:10" hidden="1" x14ac:dyDescent="0.2">
      <c r="A27" s="74"/>
      <c r="B27" s="75"/>
      <c r="C27" s="76"/>
      <c r="D27" s="77"/>
      <c r="E27" s="76"/>
      <c r="F27" s="152"/>
      <c r="G27" s="153"/>
      <c r="H27" s="153"/>
      <c r="I27" s="78">
        <v>0</v>
      </c>
      <c r="J27" s="78">
        <v>0</v>
      </c>
    </row>
    <row r="28" spans="1:10" hidden="1" x14ac:dyDescent="0.2">
      <c r="A28" s="74"/>
      <c r="B28" s="75"/>
      <c r="C28" s="76"/>
      <c r="D28" s="77"/>
      <c r="E28" s="76"/>
      <c r="F28" s="152"/>
      <c r="G28" s="153"/>
      <c r="H28" s="153"/>
      <c r="I28" s="78">
        <v>0</v>
      </c>
      <c r="J28" s="78">
        <v>0</v>
      </c>
    </row>
    <row r="29" spans="1:10" hidden="1" x14ac:dyDescent="0.2">
      <c r="A29" s="74"/>
      <c r="B29" s="75"/>
      <c r="C29" s="76"/>
      <c r="D29" s="77"/>
      <c r="E29" s="76"/>
      <c r="F29" s="152"/>
      <c r="G29" s="153"/>
      <c r="H29" s="153"/>
      <c r="I29" s="78">
        <v>0</v>
      </c>
      <c r="J29" s="78">
        <v>0</v>
      </c>
    </row>
    <row r="30" spans="1:10" hidden="1" x14ac:dyDescent="0.2">
      <c r="A30" s="74"/>
      <c r="B30" s="75"/>
      <c r="C30" s="76"/>
      <c r="D30" s="77"/>
      <c r="E30" s="76"/>
      <c r="F30" s="152"/>
      <c r="G30" s="153"/>
      <c r="H30" s="153"/>
      <c r="I30" s="78">
        <v>0</v>
      </c>
      <c r="J30" s="78">
        <v>0</v>
      </c>
    </row>
    <row r="31" spans="1:10" hidden="1" x14ac:dyDescent="0.2">
      <c r="A31" s="74"/>
      <c r="B31" s="75"/>
      <c r="C31" s="76"/>
      <c r="D31" s="77"/>
      <c r="E31" s="76"/>
      <c r="F31" s="152"/>
      <c r="G31" s="153"/>
      <c r="H31" s="153"/>
      <c r="I31" s="78">
        <v>0</v>
      </c>
      <c r="J31" s="78">
        <v>0</v>
      </c>
    </row>
    <row r="32" spans="1:10" hidden="1" x14ac:dyDescent="0.2">
      <c r="A32" s="74"/>
      <c r="B32" s="75"/>
      <c r="C32" s="76"/>
      <c r="D32" s="77"/>
      <c r="E32" s="76"/>
      <c r="F32" s="152"/>
      <c r="G32" s="153"/>
      <c r="H32" s="153"/>
      <c r="I32" s="78">
        <v>0</v>
      </c>
      <c r="J32" s="78">
        <v>0</v>
      </c>
    </row>
    <row r="33" spans="1:10" hidden="1" x14ac:dyDescent="0.2">
      <c r="A33" s="74"/>
      <c r="B33" s="75"/>
      <c r="C33" s="76"/>
      <c r="D33" s="77"/>
      <c r="E33" s="76"/>
      <c r="F33" s="152"/>
      <c r="G33" s="153"/>
      <c r="H33" s="153"/>
      <c r="I33" s="78">
        <v>0</v>
      </c>
      <c r="J33" s="78">
        <v>0</v>
      </c>
    </row>
    <row r="34" spans="1:10" hidden="1" x14ac:dyDescent="0.2">
      <c r="A34" s="74"/>
      <c r="B34" s="75"/>
      <c r="C34" s="76"/>
      <c r="D34" s="77"/>
      <c r="E34" s="76"/>
      <c r="F34" s="152"/>
      <c r="G34" s="153"/>
      <c r="H34" s="153"/>
      <c r="I34" s="78">
        <v>0</v>
      </c>
      <c r="J34" s="78">
        <v>0</v>
      </c>
    </row>
    <row r="35" spans="1:10" hidden="1" x14ac:dyDescent="0.2">
      <c r="A35" s="74"/>
      <c r="B35" s="75"/>
      <c r="C35" s="76"/>
      <c r="D35" s="77"/>
      <c r="E35" s="76"/>
      <c r="F35" s="152"/>
      <c r="G35" s="153"/>
      <c r="H35" s="153"/>
      <c r="I35" s="78">
        <v>0</v>
      </c>
      <c r="J35" s="78">
        <v>0</v>
      </c>
    </row>
    <row r="36" spans="1:10" hidden="1" x14ac:dyDescent="0.2">
      <c r="A36" s="74"/>
      <c r="B36" s="75"/>
      <c r="C36" s="76"/>
      <c r="D36" s="77"/>
      <c r="E36" s="76"/>
      <c r="F36" s="152"/>
      <c r="G36" s="153"/>
      <c r="H36" s="153"/>
      <c r="I36" s="78">
        <v>0</v>
      </c>
      <c r="J36" s="78">
        <v>0</v>
      </c>
    </row>
    <row r="37" spans="1:10" hidden="1" x14ac:dyDescent="0.2">
      <c r="A37" s="74"/>
      <c r="B37" s="75"/>
      <c r="C37" s="76"/>
      <c r="D37" s="77"/>
      <c r="E37" s="76"/>
      <c r="F37" s="152"/>
      <c r="G37" s="153"/>
      <c r="H37" s="153"/>
      <c r="I37" s="78">
        <v>0</v>
      </c>
      <c r="J37" s="78">
        <v>0</v>
      </c>
    </row>
    <row r="38" spans="1:10" hidden="1" x14ac:dyDescent="0.2">
      <c r="A38" s="74"/>
      <c r="B38" s="75"/>
      <c r="C38" s="76"/>
      <c r="D38" s="77"/>
      <c r="E38" s="76"/>
      <c r="F38" s="152"/>
      <c r="G38" s="153"/>
      <c r="H38" s="153"/>
      <c r="I38" s="78">
        <v>0</v>
      </c>
      <c r="J38" s="78">
        <v>0</v>
      </c>
    </row>
    <row r="39" spans="1:10" hidden="1" x14ac:dyDescent="0.2">
      <c r="A39" s="74"/>
      <c r="B39" s="75"/>
      <c r="C39" s="76"/>
      <c r="D39" s="77"/>
      <c r="E39" s="76"/>
      <c r="F39" s="152"/>
      <c r="G39" s="153"/>
      <c r="H39" s="153"/>
      <c r="I39" s="78">
        <v>0</v>
      </c>
      <c r="J39" s="78">
        <v>0</v>
      </c>
    </row>
    <row r="40" spans="1:10" hidden="1" x14ac:dyDescent="0.2">
      <c r="A40" s="74"/>
      <c r="B40" s="75"/>
      <c r="C40" s="76"/>
      <c r="D40" s="77"/>
      <c r="E40" s="76"/>
      <c r="F40" s="152"/>
      <c r="G40" s="153"/>
      <c r="H40" s="153"/>
      <c r="I40" s="78">
        <v>0</v>
      </c>
      <c r="J40" s="78">
        <v>0</v>
      </c>
    </row>
    <row r="41" spans="1:10" hidden="1" x14ac:dyDescent="0.2">
      <c r="A41" s="74"/>
      <c r="B41" s="75"/>
      <c r="C41" s="76"/>
      <c r="D41" s="77"/>
      <c r="E41" s="76"/>
      <c r="F41" s="152"/>
      <c r="G41" s="153"/>
      <c r="H41" s="153"/>
      <c r="I41" s="78">
        <v>0</v>
      </c>
      <c r="J41" s="78">
        <v>0</v>
      </c>
    </row>
    <row r="42" spans="1:10" hidden="1" x14ac:dyDescent="0.2">
      <c r="A42" s="74"/>
      <c r="B42" s="75"/>
      <c r="C42" s="76"/>
      <c r="D42" s="77"/>
      <c r="E42" s="76"/>
      <c r="F42" s="152"/>
      <c r="G42" s="153"/>
      <c r="H42" s="153"/>
      <c r="I42" s="78">
        <v>0</v>
      </c>
      <c r="J42" s="78">
        <v>0</v>
      </c>
    </row>
    <row r="43" spans="1:10" hidden="1" x14ac:dyDescent="0.2">
      <c r="A43" s="74"/>
      <c r="B43" s="75"/>
      <c r="C43" s="76"/>
      <c r="D43" s="77"/>
      <c r="E43" s="76"/>
      <c r="F43" s="152"/>
      <c r="G43" s="153"/>
      <c r="H43" s="153"/>
      <c r="I43" s="78">
        <v>0</v>
      </c>
      <c r="J43" s="78">
        <v>0</v>
      </c>
    </row>
    <row r="44" spans="1:10" hidden="1" x14ac:dyDescent="0.2">
      <c r="A44" s="74"/>
      <c r="B44" s="75"/>
      <c r="C44" s="76"/>
      <c r="D44" s="77"/>
      <c r="E44" s="76"/>
      <c r="F44" s="152"/>
      <c r="G44" s="153"/>
      <c r="H44" s="153"/>
      <c r="I44" s="78">
        <v>0</v>
      </c>
      <c r="J44" s="78">
        <v>0</v>
      </c>
    </row>
    <row r="45" spans="1:10" hidden="1" x14ac:dyDescent="0.2">
      <c r="A45" s="74"/>
      <c r="B45" s="75"/>
      <c r="C45" s="76"/>
      <c r="D45" s="77"/>
      <c r="E45" s="76"/>
      <c r="F45" s="152"/>
      <c r="G45" s="153"/>
      <c r="H45" s="153"/>
      <c r="I45" s="78">
        <v>0</v>
      </c>
      <c r="J45" s="78">
        <v>0</v>
      </c>
    </row>
    <row r="46" spans="1:10" hidden="1" x14ac:dyDescent="0.2">
      <c r="A46" s="74"/>
      <c r="B46" s="75"/>
      <c r="C46" s="76"/>
      <c r="D46" s="77"/>
      <c r="E46" s="76"/>
      <c r="F46" s="152"/>
      <c r="G46" s="153"/>
      <c r="H46" s="153"/>
      <c r="I46" s="78">
        <v>0</v>
      </c>
      <c r="J46" s="78">
        <v>0</v>
      </c>
    </row>
    <row r="47" spans="1:10" hidden="1" x14ac:dyDescent="0.2">
      <c r="A47" s="74"/>
      <c r="B47" s="75"/>
      <c r="C47" s="76"/>
      <c r="D47" s="77"/>
      <c r="E47" s="76"/>
      <c r="F47" s="152"/>
      <c r="G47" s="153"/>
      <c r="H47" s="153"/>
      <c r="I47" s="78">
        <v>0</v>
      </c>
      <c r="J47" s="78">
        <v>0</v>
      </c>
    </row>
    <row r="48" spans="1:10" hidden="1" x14ac:dyDescent="0.2">
      <c r="A48" s="74"/>
      <c r="B48" s="75"/>
      <c r="C48" s="76"/>
      <c r="D48" s="77"/>
      <c r="E48" s="76"/>
      <c r="F48" s="152"/>
      <c r="G48" s="153"/>
      <c r="H48" s="153"/>
      <c r="I48" s="78">
        <v>0</v>
      </c>
      <c r="J48" s="78">
        <v>0</v>
      </c>
    </row>
    <row r="49" spans="1:10" hidden="1" x14ac:dyDescent="0.2">
      <c r="A49" s="74"/>
      <c r="B49" s="75"/>
      <c r="C49" s="76"/>
      <c r="D49" s="77"/>
      <c r="E49" s="76"/>
      <c r="F49" s="152"/>
      <c r="G49" s="153"/>
      <c r="H49" s="153"/>
      <c r="I49" s="78">
        <v>0</v>
      </c>
      <c r="J49" s="78">
        <v>0</v>
      </c>
    </row>
    <row r="50" spans="1:10" hidden="1" x14ac:dyDescent="0.2">
      <c r="A50" s="74"/>
      <c r="B50" s="75"/>
      <c r="C50" s="76"/>
      <c r="D50" s="77"/>
      <c r="E50" s="76"/>
      <c r="F50" s="152"/>
      <c r="G50" s="153"/>
      <c r="H50" s="153"/>
      <c r="I50" s="78">
        <v>0</v>
      </c>
      <c r="J50" s="78">
        <v>0</v>
      </c>
    </row>
    <row r="51" spans="1:10" hidden="1" x14ac:dyDescent="0.2">
      <c r="A51" s="74"/>
      <c r="B51" s="75"/>
      <c r="C51" s="76"/>
      <c r="D51" s="77"/>
      <c r="E51" s="76"/>
      <c r="F51" s="152"/>
      <c r="G51" s="153"/>
      <c r="H51" s="153"/>
      <c r="I51" s="78">
        <v>0</v>
      </c>
      <c r="J51" s="78">
        <v>0</v>
      </c>
    </row>
    <row r="52" spans="1:10" hidden="1" x14ac:dyDescent="0.2">
      <c r="A52" s="74"/>
      <c r="B52" s="75"/>
      <c r="C52" s="76"/>
      <c r="D52" s="77"/>
      <c r="E52" s="76"/>
      <c r="F52" s="152"/>
      <c r="G52" s="153"/>
      <c r="H52" s="153"/>
      <c r="I52" s="78">
        <v>0</v>
      </c>
      <c r="J52" s="78">
        <v>0</v>
      </c>
    </row>
    <row r="53" spans="1:10" hidden="1" x14ac:dyDescent="0.2">
      <c r="A53" s="74"/>
      <c r="B53" s="75"/>
      <c r="C53" s="76"/>
      <c r="D53" s="77"/>
      <c r="E53" s="76"/>
      <c r="F53" s="152"/>
      <c r="G53" s="153"/>
      <c r="H53" s="153"/>
      <c r="I53" s="78">
        <v>0</v>
      </c>
      <c r="J53" s="78">
        <v>0</v>
      </c>
    </row>
    <row r="54" spans="1:10" hidden="1" x14ac:dyDescent="0.2">
      <c r="A54" s="74"/>
      <c r="B54" s="75"/>
      <c r="C54" s="76"/>
      <c r="D54" s="77"/>
      <c r="E54" s="76"/>
      <c r="F54" s="152"/>
      <c r="G54" s="153"/>
      <c r="H54" s="153"/>
      <c r="I54" s="78">
        <v>0</v>
      </c>
      <c r="J54" s="78">
        <v>0</v>
      </c>
    </row>
    <row r="55" spans="1:10" hidden="1" x14ac:dyDescent="0.2">
      <c r="A55" s="74"/>
      <c r="B55" s="75"/>
      <c r="C55" s="76"/>
      <c r="D55" s="77"/>
      <c r="E55" s="76"/>
      <c r="F55" s="152"/>
      <c r="G55" s="153"/>
      <c r="H55" s="153"/>
      <c r="I55" s="78">
        <v>0</v>
      </c>
      <c r="J55" s="78">
        <v>0</v>
      </c>
    </row>
    <row r="56" spans="1:10" hidden="1" x14ac:dyDescent="0.2">
      <c r="A56" s="74"/>
      <c r="B56" s="75"/>
      <c r="C56" s="76"/>
      <c r="D56" s="77"/>
      <c r="E56" s="76"/>
      <c r="F56" s="152"/>
      <c r="G56" s="153"/>
      <c r="H56" s="153"/>
      <c r="I56" s="78">
        <v>0</v>
      </c>
      <c r="J56" s="78">
        <v>0</v>
      </c>
    </row>
    <row r="57" spans="1:10" hidden="1" x14ac:dyDescent="0.2">
      <c r="A57" s="74"/>
      <c r="B57" s="75"/>
      <c r="C57" s="76"/>
      <c r="D57" s="77"/>
      <c r="E57" s="76"/>
      <c r="F57" s="152"/>
      <c r="G57" s="153"/>
      <c r="H57" s="153"/>
      <c r="I57" s="78">
        <v>0</v>
      </c>
      <c r="J57" s="78">
        <v>0</v>
      </c>
    </row>
    <row r="58" spans="1:10" hidden="1" x14ac:dyDescent="0.2">
      <c r="A58" s="74"/>
      <c r="B58" s="75"/>
      <c r="C58" s="76"/>
      <c r="D58" s="77"/>
      <c r="E58" s="76"/>
      <c r="F58" s="152"/>
      <c r="G58" s="153"/>
      <c r="H58" s="153"/>
      <c r="I58" s="78">
        <v>0</v>
      </c>
      <c r="J58" s="78">
        <v>0</v>
      </c>
    </row>
    <row r="59" spans="1:10" hidden="1" x14ac:dyDescent="0.2">
      <c r="A59" s="74"/>
      <c r="B59" s="75"/>
      <c r="C59" s="76"/>
      <c r="D59" s="77"/>
      <c r="E59" s="76"/>
      <c r="F59" s="152"/>
      <c r="G59" s="153"/>
      <c r="H59" s="153"/>
      <c r="I59" s="78">
        <v>0</v>
      </c>
      <c r="J59" s="78">
        <v>0</v>
      </c>
    </row>
    <row r="60" spans="1:10" hidden="1" x14ac:dyDescent="0.2">
      <c r="A60" s="74"/>
      <c r="B60" s="75"/>
      <c r="C60" s="76"/>
      <c r="D60" s="77"/>
      <c r="E60" s="76"/>
      <c r="F60" s="152"/>
      <c r="G60" s="153"/>
      <c r="H60" s="153"/>
      <c r="I60" s="78">
        <v>0</v>
      </c>
      <c r="J60" s="78">
        <v>0</v>
      </c>
    </row>
    <row r="61" spans="1:10" hidden="1" x14ac:dyDescent="0.2">
      <c r="A61" s="74"/>
      <c r="B61" s="75"/>
      <c r="C61" s="76"/>
      <c r="D61" s="77"/>
      <c r="E61" s="76"/>
      <c r="F61" s="152"/>
      <c r="G61" s="153"/>
      <c r="H61" s="153"/>
      <c r="I61" s="78">
        <v>0</v>
      </c>
      <c r="J61" s="78">
        <v>0</v>
      </c>
    </row>
    <row r="62" spans="1:10" hidden="1" x14ac:dyDescent="0.2">
      <c r="A62" s="74"/>
      <c r="B62" s="75"/>
      <c r="C62" s="76"/>
      <c r="D62" s="77"/>
      <c r="E62" s="76"/>
      <c r="F62" s="152"/>
      <c r="G62" s="153"/>
      <c r="H62" s="153"/>
      <c r="I62" s="78">
        <v>0</v>
      </c>
      <c r="J62" s="78">
        <v>0</v>
      </c>
    </row>
    <row r="63" spans="1:10" hidden="1" x14ac:dyDescent="0.2">
      <c r="A63" s="74"/>
      <c r="B63" s="75"/>
      <c r="C63" s="76"/>
      <c r="D63" s="77"/>
      <c r="E63" s="76"/>
      <c r="F63" s="152"/>
      <c r="G63" s="153"/>
      <c r="H63" s="153"/>
      <c r="I63" s="78">
        <v>0</v>
      </c>
      <c r="J63" s="78">
        <v>0</v>
      </c>
    </row>
    <row r="64" spans="1:10" hidden="1" x14ac:dyDescent="0.2">
      <c r="A64" s="74"/>
      <c r="B64" s="75"/>
      <c r="C64" s="76"/>
      <c r="D64" s="77"/>
      <c r="E64" s="76"/>
      <c r="F64" s="152"/>
      <c r="G64" s="153"/>
      <c r="H64" s="153"/>
      <c r="I64" s="78">
        <v>0</v>
      </c>
      <c r="J64" s="78">
        <v>0</v>
      </c>
    </row>
    <row r="65" spans="1:10" hidden="1" x14ac:dyDescent="0.2">
      <c r="A65" s="74"/>
      <c r="B65" s="75"/>
      <c r="C65" s="76"/>
      <c r="D65" s="77"/>
      <c r="E65" s="76"/>
      <c r="F65" s="152"/>
      <c r="G65" s="153"/>
      <c r="H65" s="153"/>
      <c r="I65" s="78">
        <v>0</v>
      </c>
      <c r="J65" s="78">
        <v>0</v>
      </c>
    </row>
    <row r="66" spans="1:10" hidden="1" x14ac:dyDescent="0.2">
      <c r="A66" s="74"/>
      <c r="B66" s="75"/>
      <c r="C66" s="76"/>
      <c r="D66" s="77"/>
      <c r="E66" s="76"/>
      <c r="F66" s="152"/>
      <c r="G66" s="153"/>
      <c r="H66" s="153"/>
      <c r="I66" s="78">
        <v>0</v>
      </c>
      <c r="J66" s="78">
        <v>0</v>
      </c>
    </row>
    <row r="67" spans="1:10" hidden="1" x14ac:dyDescent="0.2">
      <c r="A67" s="74"/>
      <c r="B67" s="75"/>
      <c r="C67" s="76"/>
      <c r="D67" s="77"/>
      <c r="E67" s="76"/>
      <c r="F67" s="152"/>
      <c r="G67" s="153"/>
      <c r="H67" s="153"/>
      <c r="I67" s="78">
        <v>0</v>
      </c>
      <c r="J67" s="78">
        <v>0</v>
      </c>
    </row>
    <row r="68" spans="1:10" hidden="1" x14ac:dyDescent="0.2">
      <c r="A68" s="74"/>
      <c r="B68" s="75"/>
      <c r="C68" s="76"/>
      <c r="D68" s="77"/>
      <c r="E68" s="76"/>
      <c r="F68" s="152"/>
      <c r="G68" s="153"/>
      <c r="H68" s="153"/>
      <c r="I68" s="78">
        <v>0</v>
      </c>
      <c r="J68" s="78">
        <v>0</v>
      </c>
    </row>
    <row r="69" spans="1:10" hidden="1" x14ac:dyDescent="0.2">
      <c r="A69" s="74"/>
      <c r="B69" s="75"/>
      <c r="C69" s="76"/>
      <c r="D69" s="77"/>
      <c r="E69" s="76"/>
      <c r="F69" s="152"/>
      <c r="G69" s="153"/>
      <c r="H69" s="153"/>
      <c r="I69" s="78">
        <v>0</v>
      </c>
      <c r="J69" s="78">
        <v>0</v>
      </c>
    </row>
    <row r="70" spans="1:10" hidden="1" x14ac:dyDescent="0.2">
      <c r="A70" s="74"/>
      <c r="B70" s="75"/>
      <c r="C70" s="76"/>
      <c r="D70" s="77"/>
      <c r="E70" s="76"/>
      <c r="F70" s="152"/>
      <c r="G70" s="153"/>
      <c r="H70" s="153"/>
      <c r="I70" s="78">
        <v>0</v>
      </c>
      <c r="J70" s="78">
        <v>0</v>
      </c>
    </row>
    <row r="71" spans="1:10" hidden="1" x14ac:dyDescent="0.2">
      <c r="A71" s="74"/>
      <c r="B71" s="75"/>
      <c r="C71" s="76"/>
      <c r="D71" s="77"/>
      <c r="E71" s="76"/>
      <c r="F71" s="152"/>
      <c r="G71" s="153"/>
      <c r="H71" s="153"/>
      <c r="I71" s="78">
        <v>0</v>
      </c>
      <c r="J71" s="78">
        <v>0</v>
      </c>
    </row>
    <row r="72" spans="1:10" hidden="1" x14ac:dyDescent="0.2">
      <c r="A72" s="74"/>
      <c r="B72" s="75"/>
      <c r="C72" s="76"/>
      <c r="D72" s="77"/>
      <c r="E72" s="76"/>
      <c r="F72" s="152"/>
      <c r="G72" s="153"/>
      <c r="H72" s="153"/>
      <c r="I72" s="78">
        <v>0</v>
      </c>
      <c r="J72" s="78">
        <v>0</v>
      </c>
    </row>
    <row r="73" spans="1:10" hidden="1" x14ac:dyDescent="0.2">
      <c r="A73" s="74"/>
      <c r="B73" s="75"/>
      <c r="C73" s="76"/>
      <c r="D73" s="77"/>
      <c r="E73" s="76"/>
      <c r="F73" s="152"/>
      <c r="G73" s="153"/>
      <c r="H73" s="153"/>
      <c r="I73" s="78">
        <v>0</v>
      </c>
      <c r="J73" s="78">
        <v>0</v>
      </c>
    </row>
    <row r="74" spans="1:10" hidden="1" x14ac:dyDescent="0.2">
      <c r="A74" s="74"/>
      <c r="B74" s="75"/>
      <c r="C74" s="76"/>
      <c r="D74" s="77"/>
      <c r="E74" s="76"/>
      <c r="F74" s="152"/>
      <c r="G74" s="153"/>
      <c r="H74" s="153"/>
      <c r="I74" s="78">
        <v>0</v>
      </c>
      <c r="J74" s="78">
        <v>0</v>
      </c>
    </row>
    <row r="75" spans="1:10" hidden="1" x14ac:dyDescent="0.2">
      <c r="A75" s="74"/>
      <c r="B75" s="75"/>
      <c r="C75" s="76"/>
      <c r="D75" s="77"/>
      <c r="E75" s="76"/>
      <c r="F75" s="152"/>
      <c r="G75" s="153"/>
      <c r="H75" s="153"/>
      <c r="I75" s="78">
        <v>0</v>
      </c>
      <c r="J75" s="78">
        <v>0</v>
      </c>
    </row>
    <row r="76" spans="1:10" hidden="1" x14ac:dyDescent="0.2">
      <c r="A76" s="74"/>
      <c r="B76" s="75"/>
      <c r="C76" s="76"/>
      <c r="D76" s="77"/>
      <c r="E76" s="76"/>
      <c r="F76" s="152"/>
      <c r="G76" s="153"/>
      <c r="H76" s="153"/>
      <c r="I76" s="78">
        <v>0</v>
      </c>
      <c r="J76" s="78">
        <v>0</v>
      </c>
    </row>
    <row r="77" spans="1:10" hidden="1" x14ac:dyDescent="0.2">
      <c r="A77" s="74"/>
      <c r="B77" s="75"/>
      <c r="C77" s="76"/>
      <c r="D77" s="77"/>
      <c r="E77" s="76"/>
      <c r="F77" s="152"/>
      <c r="G77" s="153"/>
      <c r="H77" s="153"/>
      <c r="I77" s="78">
        <v>0</v>
      </c>
      <c r="J77" s="78">
        <v>0</v>
      </c>
    </row>
    <row r="78" spans="1:10" hidden="1" x14ac:dyDescent="0.2">
      <c r="A78" s="74"/>
      <c r="B78" s="75"/>
      <c r="C78" s="76"/>
      <c r="D78" s="77"/>
      <c r="E78" s="76"/>
      <c r="F78" s="152"/>
      <c r="G78" s="153"/>
      <c r="H78" s="153"/>
      <c r="I78" s="78">
        <v>0</v>
      </c>
      <c r="J78" s="78">
        <v>0</v>
      </c>
    </row>
    <row r="79" spans="1:10" hidden="1" x14ac:dyDescent="0.2">
      <c r="A79" s="74"/>
      <c r="B79" s="75"/>
      <c r="C79" s="76"/>
      <c r="D79" s="77"/>
      <c r="E79" s="76"/>
      <c r="F79" s="152"/>
      <c r="G79" s="153"/>
      <c r="H79" s="153"/>
      <c r="I79" s="78">
        <v>0</v>
      </c>
      <c r="J79" s="78">
        <v>0</v>
      </c>
    </row>
    <row r="80" spans="1:10" hidden="1" x14ac:dyDescent="0.2">
      <c r="A80" s="74"/>
      <c r="B80" s="75"/>
      <c r="C80" s="76"/>
      <c r="D80" s="77"/>
      <c r="E80" s="76"/>
      <c r="F80" s="152"/>
      <c r="G80" s="153"/>
      <c r="H80" s="153"/>
      <c r="I80" s="78">
        <v>0</v>
      </c>
      <c r="J80" s="78">
        <v>0</v>
      </c>
    </row>
    <row r="81" spans="1:10" hidden="1" x14ac:dyDescent="0.2">
      <c r="A81" s="74"/>
      <c r="B81" s="75"/>
      <c r="C81" s="76"/>
      <c r="D81" s="77"/>
      <c r="E81" s="76"/>
      <c r="F81" s="152"/>
      <c r="G81" s="153"/>
      <c r="H81" s="153"/>
      <c r="I81" s="78">
        <v>0</v>
      </c>
      <c r="J81" s="78">
        <v>0</v>
      </c>
    </row>
    <row r="82" spans="1:10" hidden="1" x14ac:dyDescent="0.2">
      <c r="A82" s="74"/>
      <c r="B82" s="75"/>
      <c r="C82" s="76"/>
      <c r="D82" s="77"/>
      <c r="E82" s="76"/>
      <c r="F82" s="152"/>
      <c r="G82" s="153"/>
      <c r="H82" s="153"/>
      <c r="I82" s="78">
        <v>0</v>
      </c>
      <c r="J82" s="78">
        <v>0</v>
      </c>
    </row>
    <row r="83" spans="1:10" hidden="1" x14ac:dyDescent="0.2">
      <c r="A83" s="74"/>
      <c r="B83" s="75"/>
      <c r="C83" s="76"/>
      <c r="D83" s="77"/>
      <c r="E83" s="76"/>
      <c r="F83" s="152"/>
      <c r="G83" s="153"/>
      <c r="H83" s="153"/>
      <c r="I83" s="78">
        <v>0</v>
      </c>
      <c r="J83" s="78">
        <v>0</v>
      </c>
    </row>
    <row r="84" spans="1:10" hidden="1" x14ac:dyDescent="0.2">
      <c r="A84" s="74"/>
      <c r="B84" s="75"/>
      <c r="C84" s="76"/>
      <c r="D84" s="77"/>
      <c r="E84" s="76"/>
      <c r="F84" s="152"/>
      <c r="G84" s="153"/>
      <c r="H84" s="153"/>
      <c r="I84" s="78">
        <v>0</v>
      </c>
      <c r="J84" s="78">
        <v>0</v>
      </c>
    </row>
    <row r="85" spans="1:10" hidden="1" x14ac:dyDescent="0.2">
      <c r="A85" s="74"/>
      <c r="B85" s="75"/>
      <c r="C85" s="76"/>
      <c r="D85" s="77"/>
      <c r="E85" s="76"/>
      <c r="F85" s="152"/>
      <c r="G85" s="153"/>
      <c r="H85" s="153"/>
      <c r="I85" s="78">
        <v>0</v>
      </c>
      <c r="J85" s="78">
        <v>0</v>
      </c>
    </row>
    <row r="86" spans="1:10" hidden="1" x14ac:dyDescent="0.2">
      <c r="A86" s="74"/>
      <c r="B86" s="75"/>
      <c r="C86" s="76"/>
      <c r="D86" s="77"/>
      <c r="E86" s="76"/>
      <c r="F86" s="152"/>
      <c r="G86" s="153"/>
      <c r="H86" s="153"/>
      <c r="I86" s="78">
        <v>0</v>
      </c>
      <c r="J86" s="78">
        <v>0</v>
      </c>
    </row>
    <row r="87" spans="1:10" hidden="1" x14ac:dyDescent="0.2">
      <c r="A87" s="74"/>
      <c r="B87" s="75"/>
      <c r="C87" s="76"/>
      <c r="D87" s="77"/>
      <c r="E87" s="76"/>
      <c r="F87" s="152"/>
      <c r="G87" s="153"/>
      <c r="H87" s="153"/>
      <c r="I87" s="78">
        <v>0</v>
      </c>
      <c r="J87" s="78">
        <v>0</v>
      </c>
    </row>
    <row r="88" spans="1:10" hidden="1" x14ac:dyDescent="0.2">
      <c r="A88" s="74"/>
      <c r="B88" s="75"/>
      <c r="C88" s="76"/>
      <c r="D88" s="77"/>
      <c r="E88" s="76"/>
      <c r="F88" s="152"/>
      <c r="G88" s="153"/>
      <c r="H88" s="153"/>
      <c r="I88" s="78">
        <v>0</v>
      </c>
      <c r="J88" s="78">
        <v>0</v>
      </c>
    </row>
    <row r="89" spans="1:10" hidden="1" x14ac:dyDescent="0.2">
      <c r="A89" s="74"/>
      <c r="B89" s="75"/>
      <c r="C89" s="76"/>
      <c r="D89" s="77"/>
      <c r="E89" s="76"/>
      <c r="F89" s="152"/>
      <c r="G89" s="153"/>
      <c r="H89" s="153"/>
      <c r="I89" s="78">
        <v>0</v>
      </c>
      <c r="J89" s="78">
        <v>0</v>
      </c>
    </row>
    <row r="90" spans="1:10" hidden="1" x14ac:dyDescent="0.2">
      <c r="A90" s="74"/>
      <c r="B90" s="75"/>
      <c r="C90" s="76"/>
      <c r="D90" s="77"/>
      <c r="E90" s="76"/>
      <c r="F90" s="152"/>
      <c r="G90" s="153"/>
      <c r="H90" s="153"/>
      <c r="I90" s="78">
        <v>0</v>
      </c>
      <c r="J90" s="78">
        <v>0</v>
      </c>
    </row>
    <row r="91" spans="1:10" hidden="1" x14ac:dyDescent="0.2">
      <c r="A91" s="74"/>
      <c r="B91" s="75"/>
      <c r="C91" s="76"/>
      <c r="D91" s="77"/>
      <c r="E91" s="76"/>
      <c r="F91" s="152"/>
      <c r="G91" s="153"/>
      <c r="H91" s="153"/>
      <c r="I91" s="78">
        <v>0</v>
      </c>
      <c r="J91" s="78">
        <v>0</v>
      </c>
    </row>
    <row r="92" spans="1:10" hidden="1" x14ac:dyDescent="0.2">
      <c r="A92" s="74"/>
      <c r="B92" s="75"/>
      <c r="C92" s="76"/>
      <c r="D92" s="77"/>
      <c r="E92" s="76"/>
      <c r="F92" s="152"/>
      <c r="G92" s="153"/>
      <c r="H92" s="153"/>
      <c r="I92" s="78">
        <v>0</v>
      </c>
      <c r="J92" s="78">
        <v>0</v>
      </c>
    </row>
    <row r="93" spans="1:10" hidden="1" x14ac:dyDescent="0.2">
      <c r="A93" s="74"/>
      <c r="B93" s="75"/>
      <c r="C93" s="76"/>
      <c r="D93" s="77"/>
      <c r="E93" s="76"/>
      <c r="F93" s="152"/>
      <c r="G93" s="153"/>
      <c r="H93" s="153"/>
      <c r="I93" s="78">
        <v>0</v>
      </c>
      <c r="J93" s="78">
        <v>0</v>
      </c>
    </row>
    <row r="94" spans="1:10" hidden="1" x14ac:dyDescent="0.2">
      <c r="A94" s="74"/>
      <c r="B94" s="75"/>
      <c r="C94" s="76"/>
      <c r="D94" s="77"/>
      <c r="E94" s="76"/>
      <c r="F94" s="152"/>
      <c r="G94" s="153"/>
      <c r="H94" s="153"/>
      <c r="I94" s="78">
        <v>0</v>
      </c>
      <c r="J94" s="78">
        <v>0</v>
      </c>
    </row>
    <row r="95" spans="1:10" hidden="1" x14ac:dyDescent="0.2">
      <c r="A95" s="74"/>
      <c r="B95" s="75"/>
      <c r="C95" s="76"/>
      <c r="D95" s="77"/>
      <c r="E95" s="76"/>
      <c r="F95" s="152"/>
      <c r="G95" s="153"/>
      <c r="H95" s="153"/>
      <c r="I95" s="78">
        <v>0</v>
      </c>
      <c r="J95" s="78">
        <v>0</v>
      </c>
    </row>
    <row r="96" spans="1:10" hidden="1" x14ac:dyDescent="0.2">
      <c r="A96" s="74"/>
      <c r="B96" s="75"/>
      <c r="C96" s="76"/>
      <c r="D96" s="77"/>
      <c r="E96" s="76"/>
      <c r="F96" s="152"/>
      <c r="G96" s="153"/>
      <c r="H96" s="153"/>
      <c r="I96" s="78">
        <v>0</v>
      </c>
      <c r="J96" s="78">
        <v>0</v>
      </c>
    </row>
    <row r="97" spans="1:10" hidden="1" x14ac:dyDescent="0.2">
      <c r="A97" s="74"/>
      <c r="B97" s="75"/>
      <c r="C97" s="76"/>
      <c r="D97" s="77"/>
      <c r="E97" s="76"/>
      <c r="F97" s="152"/>
      <c r="G97" s="153"/>
      <c r="H97" s="153"/>
      <c r="I97" s="78">
        <v>0</v>
      </c>
      <c r="J97" s="78">
        <v>0</v>
      </c>
    </row>
    <row r="98" spans="1:10" hidden="1" x14ac:dyDescent="0.2">
      <c r="A98" s="74"/>
      <c r="B98" s="75"/>
      <c r="C98" s="76"/>
      <c r="D98" s="77"/>
      <c r="E98" s="76"/>
      <c r="F98" s="152"/>
      <c r="G98" s="153"/>
      <c r="H98" s="153"/>
      <c r="I98" s="78">
        <v>0</v>
      </c>
      <c r="J98" s="78">
        <v>0</v>
      </c>
    </row>
    <row r="99" spans="1:10" hidden="1" x14ac:dyDescent="0.2">
      <c r="A99" s="74"/>
      <c r="B99" s="75"/>
      <c r="C99" s="76"/>
      <c r="D99" s="77"/>
      <c r="E99" s="76"/>
      <c r="F99" s="152"/>
      <c r="G99" s="153"/>
      <c r="H99" s="153"/>
      <c r="I99" s="78">
        <v>0</v>
      </c>
      <c r="J99" s="78">
        <v>0</v>
      </c>
    </row>
    <row r="100" spans="1:10" hidden="1" x14ac:dyDescent="0.2">
      <c r="A100" s="74"/>
      <c r="B100" s="75"/>
      <c r="C100" s="76"/>
      <c r="D100" s="77"/>
      <c r="E100" s="76"/>
      <c r="F100" s="152"/>
      <c r="G100" s="153"/>
      <c r="H100" s="153"/>
      <c r="I100" s="78">
        <v>0</v>
      </c>
      <c r="J100" s="78">
        <v>0</v>
      </c>
    </row>
  </sheetData>
  <sheetProtection sheet="1" objects="1" scenarios="1"/>
  <mergeCells count="4">
    <mergeCell ref="A2:F2"/>
    <mergeCell ref="G2:H2"/>
    <mergeCell ref="I2:J2"/>
    <mergeCell ref="A1:F1"/>
  </mergeCells>
  <dataValidations count="1">
    <dataValidation type="list" allowBlank="1" showInputMessage="1" showErrorMessage="1" sqref="B4:B100">
      <formula1>"DESCARGA,OPS,AUXILIAR,CONTRAPARTIDA"</formula1>
    </dataValidation>
  </dataValidation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O100"/>
  <sheetViews>
    <sheetView zoomScaleNormal="100" workbookViewId="0">
      <selection activeCell="H5" sqref="H5"/>
    </sheetView>
  </sheetViews>
  <sheetFormatPr baseColWidth="10" defaultColWidth="0" defaultRowHeight="12" zeroHeight="1" x14ac:dyDescent="0.2"/>
  <cols>
    <col min="1" max="1" width="22.140625" style="65" customWidth="1"/>
    <col min="2" max="2" width="14.7109375" style="65" bestFit="1" customWidth="1"/>
    <col min="3" max="3" width="16.140625" style="65" customWidth="1"/>
    <col min="4" max="4" width="19.28515625" style="65" customWidth="1"/>
    <col min="5" max="5" width="13.28515625" style="65" customWidth="1"/>
    <col min="6" max="6" width="12.42578125" style="65" customWidth="1"/>
    <col min="7" max="7" width="12.5703125" style="65" bestFit="1" customWidth="1"/>
    <col min="8" max="8" width="13.5703125" style="65" customWidth="1"/>
    <col min="9" max="9" width="8.42578125" style="65" bestFit="1" customWidth="1"/>
    <col min="10" max="11" width="14.5703125" style="65" customWidth="1"/>
    <col min="12" max="12" width="14.42578125" style="65" customWidth="1"/>
    <col min="13" max="15" width="0" style="65" hidden="1" customWidth="1"/>
    <col min="16" max="16384" width="11.42578125" style="65" hidden="1"/>
  </cols>
  <sheetData>
    <row r="1" spans="1:12" s="85" customFormat="1" ht="24" customHeight="1" x14ac:dyDescent="0.2">
      <c r="A1" s="80" t="s">
        <v>12</v>
      </c>
      <c r="B1" s="81"/>
      <c r="C1" s="81"/>
      <c r="D1" s="81"/>
      <c r="E1" s="82">
        <f>SUM(E4:E1048576)</f>
        <v>0</v>
      </c>
      <c r="F1" s="82">
        <f>SUM(F4:F1048576)</f>
        <v>0</v>
      </c>
      <c r="G1" s="82">
        <f>SUMPRODUCT(G4:G1048576,I4:I1048576)</f>
        <v>0</v>
      </c>
      <c r="H1" s="82">
        <f>SUMPRODUCT(H4:H1048576,I4:I1048576)</f>
        <v>0</v>
      </c>
      <c r="I1" s="83"/>
      <c r="J1" s="84" t="s">
        <v>12</v>
      </c>
      <c r="K1" s="82">
        <f>SUM(J4:K1048576)</f>
        <v>0</v>
      </c>
      <c r="L1" s="64">
        <f>SUM(L4:L1048576)</f>
        <v>0</v>
      </c>
    </row>
    <row r="2" spans="1:12" ht="27" customHeight="1" x14ac:dyDescent="0.2">
      <c r="A2" s="193" t="s">
        <v>88</v>
      </c>
      <c r="B2" s="193"/>
      <c r="C2" s="193"/>
      <c r="D2" s="193"/>
      <c r="E2" s="193"/>
      <c r="F2" s="193"/>
      <c r="G2" s="193"/>
      <c r="H2" s="193"/>
      <c r="I2" s="80"/>
      <c r="J2" s="194" t="s">
        <v>0</v>
      </c>
      <c r="K2" s="195"/>
      <c r="L2" s="86" t="s">
        <v>1</v>
      </c>
    </row>
    <row r="3" spans="1:12" ht="24" x14ac:dyDescent="0.2">
      <c r="A3" s="66" t="s">
        <v>13</v>
      </c>
      <c r="B3" s="66" t="s">
        <v>35</v>
      </c>
      <c r="C3" s="66" t="s">
        <v>55</v>
      </c>
      <c r="D3" s="67" t="s">
        <v>14</v>
      </c>
      <c r="E3" s="67" t="s">
        <v>50</v>
      </c>
      <c r="F3" s="67" t="s">
        <v>47</v>
      </c>
      <c r="G3" s="67" t="s">
        <v>93</v>
      </c>
      <c r="H3" s="67" t="s">
        <v>94</v>
      </c>
      <c r="I3" s="67" t="s">
        <v>15</v>
      </c>
      <c r="J3" s="67" t="s">
        <v>45</v>
      </c>
      <c r="K3" s="67" t="s">
        <v>46</v>
      </c>
      <c r="L3" s="67" t="s">
        <v>91</v>
      </c>
    </row>
    <row r="4" spans="1:12" x14ac:dyDescent="0.2">
      <c r="A4" s="68"/>
      <c r="B4" s="87"/>
      <c r="C4" s="68"/>
      <c r="D4" s="68"/>
      <c r="E4" s="88">
        <f>IFERROR(VLOOKUP(B4,TARIFAS!$A$5:$E$6,2,FALSE),0)</f>
        <v>0</v>
      </c>
      <c r="F4" s="88">
        <f>IFERROR(VLOOKUP(B4,TARIFAS!$A$5:$E$6,3,FALSE),0)</f>
        <v>0</v>
      </c>
      <c r="G4" s="88">
        <f>IFERROR(VLOOKUP(B4,TARIFAS!$A$5:$E$6,4,FALSE),0)</f>
        <v>0</v>
      </c>
      <c r="H4" s="89">
        <f>IFERROR(VLOOKUP(B4,TARIFAS!$A$5:$E$6,5,FALSE),0)</f>
        <v>0</v>
      </c>
      <c r="I4" s="70"/>
      <c r="J4" s="73">
        <f>IF(B4="NACIONAL",SUM($E4:$F4)+SUM($G4:$H4)*$I4,0)</f>
        <v>0</v>
      </c>
      <c r="K4" s="73">
        <f>IF(B4="INTERNACIONAL",SUM($E4:$F4)+SUM($G4:$H4)*$I4,0)</f>
        <v>0</v>
      </c>
      <c r="L4" s="73">
        <v>0</v>
      </c>
    </row>
    <row r="5" spans="1:12" x14ac:dyDescent="0.2">
      <c r="A5" s="68"/>
      <c r="B5" s="87"/>
      <c r="C5" s="68"/>
      <c r="D5" s="68"/>
      <c r="E5" s="88">
        <f>IFERROR(VLOOKUP(B5,TARIFAS!$A$5:$E$6,2,FALSE),0)</f>
        <v>0</v>
      </c>
      <c r="F5" s="88">
        <f>IFERROR(VLOOKUP(B5,TARIFAS!$A$5:$E$6,3,FALSE),0)</f>
        <v>0</v>
      </c>
      <c r="G5" s="88">
        <f>IFERROR(VLOOKUP(B5,TARIFAS!$A$5:$E$6,4,FALSE),0)</f>
        <v>0</v>
      </c>
      <c r="H5" s="89">
        <f>IFERROR(VLOOKUP(B5,TARIFAS!$A$5:$E$6,5,FALSE),0)</f>
        <v>0</v>
      </c>
      <c r="I5" s="70"/>
      <c r="J5" s="73">
        <f>IF(B5="NACIONAL",SUM($E5:$F5)+SUM($G5:$H5)*$I5,0)</f>
        <v>0</v>
      </c>
      <c r="K5" s="73">
        <f t="shared" ref="K5:K8" si="0">IF(B5="INTERNACIONAL",SUM($E5:$F5)+SUM($G5:$H5)*$I5,0)</f>
        <v>0</v>
      </c>
      <c r="L5" s="73">
        <v>0</v>
      </c>
    </row>
    <row r="6" spans="1:12" x14ac:dyDescent="0.2">
      <c r="A6" s="68"/>
      <c r="B6" s="87"/>
      <c r="C6" s="68"/>
      <c r="D6" s="68"/>
      <c r="E6" s="88">
        <f>IFERROR(VLOOKUP(B6,TARIFAS!$A$5:$E$6,2,FALSE),0)</f>
        <v>0</v>
      </c>
      <c r="F6" s="88">
        <f>IFERROR(VLOOKUP(B6,TARIFAS!$A$5:$E$6,3,FALSE),0)</f>
        <v>0</v>
      </c>
      <c r="G6" s="88"/>
      <c r="H6" s="89">
        <f>IFERROR(VLOOKUP(B6,TARIFAS!$A$5:$E$6,5,FALSE),0)</f>
        <v>0</v>
      </c>
      <c r="I6" s="70"/>
      <c r="J6" s="73">
        <f>IF(B6="NACIONAL",SUM($E6:$F6)+SUM($G6:$H6)*$I6,0)</f>
        <v>0</v>
      </c>
      <c r="K6" s="73">
        <f t="shared" si="0"/>
        <v>0</v>
      </c>
      <c r="L6" s="73">
        <v>0</v>
      </c>
    </row>
    <row r="7" spans="1:12" x14ac:dyDescent="0.2">
      <c r="A7" s="68"/>
      <c r="B7" s="87"/>
      <c r="C7" s="68"/>
      <c r="D7" s="68"/>
      <c r="E7" s="88">
        <f>IFERROR(VLOOKUP(B7,TARIFAS!$A$5:$E$6,2,FALSE),0)</f>
        <v>0</v>
      </c>
      <c r="F7" s="88">
        <f>IFERROR(VLOOKUP(B7,TARIFAS!$A$5:$E$6,3,FALSE),0)</f>
        <v>0</v>
      </c>
      <c r="G7" s="88">
        <f>IFERROR(VLOOKUP(B7,TARIFAS!$A$5:$E$6,4,FALSE),0)</f>
        <v>0</v>
      </c>
      <c r="H7" s="89">
        <f>IFERROR(VLOOKUP(B7,TARIFAS!$A$5:$E$6,5,FALSE),0)</f>
        <v>0</v>
      </c>
      <c r="I7" s="70"/>
      <c r="J7" s="73">
        <f>IF(B7="NACIONAL",SUM($E7:$F7)+SUM($G7:$H7)*$I7,0)</f>
        <v>0</v>
      </c>
      <c r="K7" s="73">
        <f t="shared" si="0"/>
        <v>0</v>
      </c>
      <c r="L7" s="73">
        <v>0</v>
      </c>
    </row>
    <row r="8" spans="1:12" x14ac:dyDescent="0.2">
      <c r="A8" s="68"/>
      <c r="B8" s="87"/>
      <c r="C8" s="68"/>
      <c r="D8" s="68"/>
      <c r="E8" s="88">
        <f>IFERROR(VLOOKUP(B8,TARIFAS!$A$5:$E$6,2,FALSE),0)</f>
        <v>0</v>
      </c>
      <c r="F8" s="88">
        <f>IFERROR(VLOOKUP(B8,TARIFAS!$A$5:$E$6,3,FALSE),0)</f>
        <v>0</v>
      </c>
      <c r="G8" s="88">
        <f>IFERROR(VLOOKUP(B8,TARIFAS!$A$5:$E$6,4,FALSE),0)</f>
        <v>0</v>
      </c>
      <c r="H8" s="89">
        <f>IFERROR(VLOOKUP(B8,TARIFAS!$A$5:$E$6,5,FALSE),0)</f>
        <v>0</v>
      </c>
      <c r="I8" s="70"/>
      <c r="J8" s="73">
        <f>IF(B8="NACIONAL",SUM($E8:$F8)+SUM($G8:$H8)*$I8,0)</f>
        <v>0</v>
      </c>
      <c r="K8" s="73">
        <f t="shared" si="0"/>
        <v>0</v>
      </c>
      <c r="L8" s="73">
        <v>0</v>
      </c>
    </row>
    <row r="9" spans="1:12" hidden="1" x14ac:dyDescent="0.2"/>
    <row r="10" spans="1:12" hidden="1" x14ac:dyDescent="0.2"/>
    <row r="11" spans="1:12" hidden="1" x14ac:dyDescent="0.2"/>
    <row r="12" spans="1:12" hidden="1" x14ac:dyDescent="0.2"/>
    <row r="13" spans="1:12" hidden="1" x14ac:dyDescent="0.2"/>
    <row r="14" spans="1:12" hidden="1" x14ac:dyDescent="0.2"/>
    <row r="15" spans="1:12" hidden="1" x14ac:dyDescent="0.2"/>
    <row r="16" spans="1:1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sheetData>
  <sheetProtection algorithmName="SHA-512" hashValue="Yt/1ba2kNZQLi3TNo0b2fdEHVs0X+xhL5wej9R5+5KielNKlU363RmSj2J/YgBImp/9fE0jZ0ZaSO4CETHjMcA==" saltValue="3Lkpne0oK1ey5qasOP1spw==" spinCount="100000" sheet="1" objects="1" scenarios="1"/>
  <mergeCells count="2">
    <mergeCell ref="A2:H2"/>
    <mergeCell ref="J2:K2"/>
  </mergeCells>
  <conditionalFormatting sqref="K1">
    <cfRule type="cellIs" dxfId="0" priority="1" operator="greaterThan">
      <formula>7000000</formula>
    </cfRule>
  </conditionalFormatting>
  <dataValidations count="1">
    <dataValidation type="list" allowBlank="1" showInputMessage="1" showErrorMessage="1" sqref="B4:B8">
      <formula1>"NACIONAL,INTERNACIONAL"</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0"/>
  <sheetViews>
    <sheetView zoomScaleNormal="100" workbookViewId="0">
      <selection activeCell="A4" sqref="A4"/>
    </sheetView>
  </sheetViews>
  <sheetFormatPr baseColWidth="10" defaultColWidth="0" defaultRowHeight="12" zeroHeight="1" x14ac:dyDescent="0.2"/>
  <cols>
    <col min="1" max="1" width="27.85546875" style="65" bestFit="1" customWidth="1"/>
    <col min="2" max="2" width="40.5703125" style="65" bestFit="1" customWidth="1"/>
    <col min="3" max="3" width="13.5703125" style="65" customWidth="1"/>
    <col min="4" max="4" width="19" style="65" customWidth="1"/>
    <col min="5" max="5" width="19.7109375" style="65" customWidth="1"/>
    <col min="6" max="6" width="13" style="65" customWidth="1"/>
    <col min="7" max="16384" width="11.42578125" style="65" hidden="1"/>
  </cols>
  <sheetData>
    <row r="1" spans="1:6" s="94" customFormat="1" x14ac:dyDescent="0.2">
      <c r="A1" s="90" t="s">
        <v>12</v>
      </c>
      <c r="B1" s="91"/>
      <c r="C1" s="91"/>
      <c r="D1" s="93">
        <f>SUM(D4:D1048576)</f>
        <v>0</v>
      </c>
      <c r="E1" s="64">
        <f>SUM(E4:E1048576)</f>
        <v>0</v>
      </c>
      <c r="F1" s="92"/>
    </row>
    <row r="2" spans="1:6" s="94" customFormat="1" ht="24.75" customHeight="1" x14ac:dyDescent="0.2">
      <c r="A2" s="90" t="s">
        <v>89</v>
      </c>
      <c r="B2" s="91"/>
      <c r="C2" s="91"/>
      <c r="D2" s="147" t="s">
        <v>0</v>
      </c>
      <c r="E2" s="146" t="s">
        <v>1</v>
      </c>
      <c r="F2" s="92"/>
    </row>
    <row r="3" spans="1:6" s="94" customFormat="1" ht="24" x14ac:dyDescent="0.2">
      <c r="A3" s="67" t="s">
        <v>16</v>
      </c>
      <c r="B3" s="67" t="s">
        <v>17</v>
      </c>
      <c r="C3" s="67" t="s">
        <v>18</v>
      </c>
      <c r="D3" s="67" t="s">
        <v>91</v>
      </c>
      <c r="E3" s="67" t="s">
        <v>91</v>
      </c>
      <c r="F3" s="67" t="s">
        <v>92</v>
      </c>
    </row>
    <row r="4" spans="1:6" s="94" customFormat="1" x14ac:dyDescent="0.2">
      <c r="A4" s="68"/>
      <c r="B4" s="68"/>
      <c r="C4" s="71">
        <v>0</v>
      </c>
      <c r="D4" s="73">
        <v>0</v>
      </c>
      <c r="E4" s="73">
        <v>0</v>
      </c>
      <c r="F4" s="95">
        <f t="shared" ref="F4:F13" si="0">SUM(D4:E4)</f>
        <v>0</v>
      </c>
    </row>
    <row r="5" spans="1:6" s="94" customFormat="1" x14ac:dyDescent="0.2">
      <c r="A5" s="68"/>
      <c r="B5" s="68"/>
      <c r="C5" s="71">
        <v>0</v>
      </c>
      <c r="D5" s="73">
        <v>0</v>
      </c>
      <c r="E5" s="73">
        <v>0</v>
      </c>
      <c r="F5" s="95">
        <f t="shared" si="0"/>
        <v>0</v>
      </c>
    </row>
    <row r="6" spans="1:6" s="94" customFormat="1" x14ac:dyDescent="0.2">
      <c r="A6" s="68"/>
      <c r="B6" s="68"/>
      <c r="C6" s="71">
        <v>0</v>
      </c>
      <c r="D6" s="73">
        <v>0</v>
      </c>
      <c r="E6" s="73">
        <v>0</v>
      </c>
      <c r="F6" s="95">
        <f t="shared" si="0"/>
        <v>0</v>
      </c>
    </row>
    <row r="7" spans="1:6" s="94" customFormat="1" x14ac:dyDescent="0.2">
      <c r="A7" s="68"/>
      <c r="B7" s="68"/>
      <c r="C7" s="71">
        <v>0</v>
      </c>
      <c r="D7" s="73">
        <v>0</v>
      </c>
      <c r="E7" s="73">
        <v>0</v>
      </c>
      <c r="F7" s="95">
        <f t="shared" si="0"/>
        <v>0</v>
      </c>
    </row>
    <row r="8" spans="1:6" s="94" customFormat="1" x14ac:dyDescent="0.2">
      <c r="A8" s="68"/>
      <c r="B8" s="68"/>
      <c r="C8" s="71">
        <v>0</v>
      </c>
      <c r="D8" s="73">
        <v>0</v>
      </c>
      <c r="E8" s="73">
        <v>0</v>
      </c>
      <c r="F8" s="95">
        <f t="shared" si="0"/>
        <v>0</v>
      </c>
    </row>
    <row r="9" spans="1:6" s="94" customFormat="1" x14ac:dyDescent="0.2">
      <c r="A9" s="68"/>
      <c r="B9" s="68"/>
      <c r="C9" s="71">
        <v>0</v>
      </c>
      <c r="D9" s="73">
        <v>0</v>
      </c>
      <c r="E9" s="73">
        <v>0</v>
      </c>
      <c r="F9" s="95">
        <f t="shared" si="0"/>
        <v>0</v>
      </c>
    </row>
    <row r="10" spans="1:6" s="94" customFormat="1" x14ac:dyDescent="0.2">
      <c r="A10" s="68"/>
      <c r="B10" s="68"/>
      <c r="C10" s="71">
        <v>0</v>
      </c>
      <c r="D10" s="73">
        <v>0</v>
      </c>
      <c r="E10" s="73">
        <v>0</v>
      </c>
      <c r="F10" s="95">
        <f t="shared" si="0"/>
        <v>0</v>
      </c>
    </row>
    <row r="11" spans="1:6" s="94" customFormat="1" x14ac:dyDescent="0.2">
      <c r="A11" s="68"/>
      <c r="B11" s="68"/>
      <c r="C11" s="71">
        <v>0</v>
      </c>
      <c r="D11" s="73">
        <v>0</v>
      </c>
      <c r="E11" s="73">
        <v>0</v>
      </c>
      <c r="F11" s="95">
        <f t="shared" si="0"/>
        <v>0</v>
      </c>
    </row>
    <row r="12" spans="1:6" s="94" customFormat="1" x14ac:dyDescent="0.2">
      <c r="A12" s="68"/>
      <c r="B12" s="68"/>
      <c r="C12" s="71">
        <v>0</v>
      </c>
      <c r="D12" s="73">
        <v>0</v>
      </c>
      <c r="E12" s="73">
        <v>0</v>
      </c>
      <c r="F12" s="95">
        <f t="shared" si="0"/>
        <v>0</v>
      </c>
    </row>
    <row r="13" spans="1:6" s="94" customFormat="1" x14ac:dyDescent="0.2">
      <c r="A13" s="68"/>
      <c r="B13" s="68"/>
      <c r="C13" s="71">
        <v>0</v>
      </c>
      <c r="D13" s="73">
        <v>0</v>
      </c>
      <c r="E13" s="73">
        <v>0</v>
      </c>
      <c r="F13" s="95">
        <f t="shared" si="0"/>
        <v>0</v>
      </c>
    </row>
    <row r="14" spans="1:6" hidden="1" x14ac:dyDescent="0.2">
      <c r="A14" s="96"/>
      <c r="B14" s="96"/>
      <c r="C14" s="97"/>
      <c r="D14" s="98"/>
      <c r="E14" s="98"/>
      <c r="F14" s="98"/>
    </row>
    <row r="15" spans="1:6" hidden="1" x14ac:dyDescent="0.2">
      <c r="A15" s="96"/>
      <c r="B15" s="96"/>
      <c r="C15" s="97"/>
      <c r="D15" s="98"/>
      <c r="E15" s="98"/>
      <c r="F15" s="98"/>
    </row>
    <row r="16" spans="1:6" hidden="1" x14ac:dyDescent="0.2">
      <c r="A16" s="96"/>
      <c r="B16" s="96"/>
      <c r="C16" s="97"/>
      <c r="D16" s="98"/>
      <c r="E16" s="98"/>
      <c r="F16" s="98"/>
    </row>
    <row r="17" spans="1:6" hidden="1" x14ac:dyDescent="0.2">
      <c r="A17" s="96"/>
      <c r="B17" s="96"/>
      <c r="C17" s="97"/>
      <c r="D17" s="98"/>
      <c r="E17" s="98"/>
      <c r="F17" s="98"/>
    </row>
    <row r="18" spans="1:6" hidden="1" x14ac:dyDescent="0.2">
      <c r="A18" s="96"/>
      <c r="B18" s="96"/>
      <c r="C18" s="97"/>
      <c r="D18" s="98"/>
      <c r="E18" s="98"/>
      <c r="F18" s="98"/>
    </row>
    <row r="19" spans="1:6" hidden="1" x14ac:dyDescent="0.2">
      <c r="A19" s="96"/>
      <c r="B19" s="96"/>
      <c r="C19" s="97"/>
      <c r="D19" s="98"/>
      <c r="E19" s="98"/>
      <c r="F19" s="98"/>
    </row>
    <row r="20" spans="1:6" hidden="1" x14ac:dyDescent="0.2">
      <c r="A20" s="96"/>
      <c r="B20" s="96"/>
      <c r="C20" s="97"/>
      <c r="D20" s="98"/>
      <c r="E20" s="98"/>
      <c r="F20" s="98"/>
    </row>
    <row r="21" spans="1:6" hidden="1" x14ac:dyDescent="0.2">
      <c r="A21" s="96"/>
      <c r="B21" s="96"/>
      <c r="C21" s="97"/>
      <c r="D21" s="98"/>
      <c r="E21" s="98"/>
      <c r="F21" s="98"/>
    </row>
    <row r="22" spans="1:6" hidden="1" x14ac:dyDescent="0.2">
      <c r="A22" s="96"/>
      <c r="B22" s="96"/>
      <c r="C22" s="97"/>
      <c r="D22" s="98"/>
      <c r="E22" s="98"/>
      <c r="F22" s="98"/>
    </row>
    <row r="23" spans="1:6" hidden="1" x14ac:dyDescent="0.2">
      <c r="A23" s="96"/>
      <c r="B23" s="96"/>
      <c r="C23" s="97"/>
      <c r="D23" s="98"/>
      <c r="E23" s="98"/>
      <c r="F23" s="98"/>
    </row>
    <row r="24" spans="1:6" hidden="1" x14ac:dyDescent="0.2">
      <c r="A24" s="96"/>
      <c r="B24" s="96"/>
      <c r="C24" s="97"/>
      <c r="D24" s="98"/>
      <c r="E24" s="98"/>
      <c r="F24" s="98"/>
    </row>
    <row r="25" spans="1:6" hidden="1" x14ac:dyDescent="0.2">
      <c r="A25" s="96"/>
      <c r="B25" s="96"/>
      <c r="C25" s="97"/>
      <c r="D25" s="98"/>
      <c r="E25" s="98"/>
      <c r="F25" s="98"/>
    </row>
    <row r="26" spans="1:6" hidden="1" x14ac:dyDescent="0.2">
      <c r="A26" s="96"/>
      <c r="B26" s="96"/>
      <c r="C26" s="97"/>
      <c r="D26" s="98"/>
      <c r="E26" s="98"/>
      <c r="F26" s="98"/>
    </row>
    <row r="27" spans="1:6" hidden="1" x14ac:dyDescent="0.2">
      <c r="A27" s="96"/>
      <c r="B27" s="96"/>
      <c r="C27" s="97"/>
      <c r="D27" s="98"/>
      <c r="E27" s="98"/>
      <c r="F27" s="98"/>
    </row>
    <row r="28" spans="1:6" hidden="1" x14ac:dyDescent="0.2">
      <c r="A28" s="96"/>
      <c r="B28" s="96"/>
      <c r="C28" s="97"/>
      <c r="D28" s="98"/>
      <c r="E28" s="98"/>
      <c r="F28" s="98"/>
    </row>
    <row r="29" spans="1:6" hidden="1" x14ac:dyDescent="0.2">
      <c r="A29" s="96"/>
      <c r="B29" s="96"/>
      <c r="C29" s="97"/>
      <c r="D29" s="98"/>
      <c r="E29" s="98"/>
      <c r="F29" s="98"/>
    </row>
    <row r="30" spans="1:6" hidden="1" x14ac:dyDescent="0.2">
      <c r="A30" s="96"/>
      <c r="B30" s="96"/>
      <c r="C30" s="97"/>
      <c r="D30" s="98"/>
      <c r="E30" s="98"/>
      <c r="F30" s="98"/>
    </row>
    <row r="31" spans="1:6" hidden="1" x14ac:dyDescent="0.2">
      <c r="A31" s="96"/>
      <c r="B31" s="96"/>
      <c r="C31" s="97"/>
      <c r="D31" s="98"/>
      <c r="E31" s="98"/>
      <c r="F31" s="98"/>
    </row>
    <row r="32" spans="1:6" hidden="1" x14ac:dyDescent="0.2">
      <c r="A32" s="96"/>
      <c r="B32" s="96"/>
      <c r="C32" s="97"/>
      <c r="D32" s="98"/>
      <c r="E32" s="98"/>
      <c r="F32" s="98"/>
    </row>
    <row r="33" spans="1:6" hidden="1" x14ac:dyDescent="0.2">
      <c r="A33" s="96"/>
      <c r="B33" s="96"/>
      <c r="C33" s="97"/>
      <c r="D33" s="98"/>
      <c r="E33" s="98"/>
      <c r="F33" s="98"/>
    </row>
    <row r="34" spans="1:6" hidden="1" x14ac:dyDescent="0.2">
      <c r="A34" s="96"/>
      <c r="B34" s="96"/>
      <c r="C34" s="97"/>
      <c r="D34" s="98"/>
      <c r="E34" s="98"/>
      <c r="F34" s="98"/>
    </row>
    <row r="35" spans="1:6" hidden="1" x14ac:dyDescent="0.2">
      <c r="A35" s="96"/>
      <c r="B35" s="96"/>
      <c r="C35" s="97"/>
      <c r="D35" s="98"/>
      <c r="E35" s="98"/>
      <c r="F35" s="98"/>
    </row>
    <row r="36" spans="1:6" hidden="1" x14ac:dyDescent="0.2">
      <c r="A36" s="96"/>
      <c r="B36" s="96"/>
      <c r="C36" s="97"/>
      <c r="D36" s="98"/>
      <c r="E36" s="98"/>
      <c r="F36" s="98"/>
    </row>
    <row r="37" spans="1:6" hidden="1" x14ac:dyDescent="0.2">
      <c r="A37" s="96"/>
      <c r="B37" s="96"/>
      <c r="C37" s="97"/>
      <c r="D37" s="98"/>
      <c r="E37" s="98"/>
      <c r="F37" s="98"/>
    </row>
    <row r="38" spans="1:6" hidden="1" x14ac:dyDescent="0.2">
      <c r="A38" s="96"/>
      <c r="B38" s="96"/>
      <c r="C38" s="97"/>
      <c r="D38" s="98"/>
      <c r="E38" s="98"/>
      <c r="F38" s="98"/>
    </row>
    <row r="39" spans="1:6" hidden="1" x14ac:dyDescent="0.2">
      <c r="A39" s="96"/>
      <c r="B39" s="96"/>
      <c r="C39" s="97"/>
      <c r="D39" s="98"/>
      <c r="E39" s="98"/>
      <c r="F39" s="98"/>
    </row>
    <row r="40" spans="1:6" hidden="1" x14ac:dyDescent="0.2">
      <c r="A40" s="96"/>
      <c r="B40" s="96"/>
      <c r="C40" s="97"/>
      <c r="D40" s="98"/>
      <c r="E40" s="98"/>
      <c r="F40" s="98"/>
    </row>
    <row r="41" spans="1:6" hidden="1" x14ac:dyDescent="0.2">
      <c r="A41" s="96"/>
      <c r="B41" s="96"/>
      <c r="C41" s="97"/>
      <c r="D41" s="98"/>
      <c r="E41" s="98"/>
      <c r="F41" s="98"/>
    </row>
    <row r="42" spans="1:6" hidden="1" x14ac:dyDescent="0.2">
      <c r="A42" s="96"/>
      <c r="B42" s="96"/>
      <c r="C42" s="97"/>
      <c r="D42" s="98"/>
      <c r="E42" s="98"/>
      <c r="F42" s="98"/>
    </row>
    <row r="43" spans="1:6" hidden="1" x14ac:dyDescent="0.2">
      <c r="A43" s="96"/>
      <c r="B43" s="96"/>
      <c r="C43" s="97"/>
      <c r="D43" s="98"/>
      <c r="E43" s="98"/>
      <c r="F43" s="98"/>
    </row>
    <row r="44" spans="1:6" hidden="1" x14ac:dyDescent="0.2">
      <c r="A44" s="96"/>
      <c r="B44" s="96"/>
      <c r="C44" s="97"/>
      <c r="D44" s="98"/>
      <c r="E44" s="98"/>
      <c r="F44" s="98"/>
    </row>
    <row r="45" spans="1:6" hidden="1" x14ac:dyDescent="0.2">
      <c r="A45" s="96"/>
      <c r="B45" s="96"/>
      <c r="C45" s="97"/>
      <c r="D45" s="98"/>
      <c r="E45" s="98"/>
      <c r="F45" s="98"/>
    </row>
    <row r="46" spans="1:6" hidden="1" x14ac:dyDescent="0.2">
      <c r="A46" s="96"/>
      <c r="B46" s="96"/>
      <c r="C46" s="97"/>
      <c r="D46" s="98"/>
      <c r="E46" s="98"/>
      <c r="F46" s="98"/>
    </row>
    <row r="47" spans="1:6" hidden="1" x14ac:dyDescent="0.2">
      <c r="A47" s="96"/>
      <c r="B47" s="96"/>
      <c r="C47" s="97"/>
      <c r="D47" s="98"/>
      <c r="E47" s="98"/>
      <c r="F47" s="98"/>
    </row>
    <row r="48" spans="1:6" hidden="1" x14ac:dyDescent="0.2">
      <c r="A48" s="96"/>
      <c r="B48" s="96"/>
      <c r="C48" s="97"/>
      <c r="D48" s="98"/>
      <c r="E48" s="98"/>
      <c r="F48" s="98"/>
    </row>
    <row r="49" spans="1:6" hidden="1" x14ac:dyDescent="0.2">
      <c r="A49" s="96"/>
      <c r="B49" s="96"/>
      <c r="C49" s="97"/>
      <c r="D49" s="98"/>
      <c r="E49" s="98"/>
      <c r="F49" s="98"/>
    </row>
    <row r="50" spans="1:6" hidden="1" x14ac:dyDescent="0.2">
      <c r="A50" s="96"/>
      <c r="B50" s="96"/>
      <c r="C50" s="97"/>
      <c r="D50" s="98"/>
      <c r="E50" s="98"/>
      <c r="F50" s="98"/>
    </row>
  </sheetData>
  <sheetProtection algorithmName="SHA-512" hashValue="oIiiliODG10AI7Juwiqq/mzD595lRoTSjBl9p5Aa8Gt+3QlE3ka/9A5FNtxMbDwTD2OOaWn9gPPEBkZECrIFpg==" saltValue="emtzAx+dWYBfLkmp2M0qK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13"/>
  <sheetViews>
    <sheetView zoomScaleNormal="100" workbookViewId="0">
      <selection activeCell="A4" sqref="A4"/>
    </sheetView>
  </sheetViews>
  <sheetFormatPr baseColWidth="10" defaultColWidth="0" defaultRowHeight="12" zeroHeight="1" x14ac:dyDescent="0.2"/>
  <cols>
    <col min="1" max="1" width="40.7109375" style="65" customWidth="1"/>
    <col min="2" max="2" width="59" style="65" customWidth="1"/>
    <col min="3" max="4" width="21.140625" style="65" customWidth="1"/>
    <col min="5" max="5" width="16" style="105" customWidth="1"/>
    <col min="6" max="16384" width="11.42578125" style="65" hidden="1"/>
  </cols>
  <sheetData>
    <row r="1" spans="1:5" x14ac:dyDescent="0.2">
      <c r="A1" s="99" t="s">
        <v>12</v>
      </c>
      <c r="B1" s="100"/>
      <c r="C1" s="102">
        <f>SUM(C4:C9)</f>
        <v>0</v>
      </c>
      <c r="D1" s="64">
        <f>SUM(D4:D9)</f>
        <v>0</v>
      </c>
      <c r="E1" s="101"/>
    </row>
    <row r="2" spans="1:5" ht="24" customHeight="1" x14ac:dyDescent="0.2">
      <c r="A2" s="99" t="s">
        <v>19</v>
      </c>
      <c r="B2" s="100"/>
      <c r="C2" s="148" t="s">
        <v>0</v>
      </c>
      <c r="D2" s="146" t="s">
        <v>1</v>
      </c>
      <c r="E2" s="101"/>
    </row>
    <row r="3" spans="1:5" ht="23.25" customHeight="1" x14ac:dyDescent="0.2">
      <c r="A3" s="103" t="s">
        <v>20</v>
      </c>
      <c r="B3" s="67" t="s">
        <v>21</v>
      </c>
      <c r="C3" s="67" t="s">
        <v>91</v>
      </c>
      <c r="D3" s="67" t="s">
        <v>91</v>
      </c>
      <c r="E3" s="67" t="s">
        <v>23</v>
      </c>
    </row>
    <row r="4" spans="1:5" ht="25.5" customHeight="1" x14ac:dyDescent="0.2">
      <c r="A4" s="104" t="s">
        <v>24</v>
      </c>
      <c r="B4" s="68"/>
      <c r="C4" s="73">
        <v>0</v>
      </c>
      <c r="D4" s="73">
        <v>0</v>
      </c>
      <c r="E4" s="95">
        <f t="shared" ref="E4:E9" si="0">SUM(C4:D4)</f>
        <v>0</v>
      </c>
    </row>
    <row r="5" spans="1:5" ht="25.5" customHeight="1" x14ac:dyDescent="0.2">
      <c r="A5" s="104" t="s">
        <v>51</v>
      </c>
      <c r="B5" s="68"/>
      <c r="C5" s="73">
        <v>0</v>
      </c>
      <c r="D5" s="73">
        <v>0</v>
      </c>
      <c r="E5" s="95">
        <f t="shared" si="0"/>
        <v>0</v>
      </c>
    </row>
    <row r="6" spans="1:5" ht="25.5" customHeight="1" x14ac:dyDescent="0.2">
      <c r="A6" s="104" t="s">
        <v>25</v>
      </c>
      <c r="B6" s="68"/>
      <c r="C6" s="73">
        <v>0</v>
      </c>
      <c r="D6" s="73">
        <v>0</v>
      </c>
      <c r="E6" s="95">
        <f t="shared" si="0"/>
        <v>0</v>
      </c>
    </row>
    <row r="7" spans="1:5" ht="25.5" customHeight="1" x14ac:dyDescent="0.2">
      <c r="A7" s="104" t="s">
        <v>48</v>
      </c>
      <c r="B7" s="68"/>
      <c r="C7" s="73">
        <v>0</v>
      </c>
      <c r="D7" s="73">
        <v>0</v>
      </c>
      <c r="E7" s="95">
        <f t="shared" si="0"/>
        <v>0</v>
      </c>
    </row>
    <row r="8" spans="1:5" ht="25.5" customHeight="1" x14ac:dyDescent="0.2">
      <c r="A8" s="104" t="s">
        <v>26</v>
      </c>
      <c r="B8" s="68"/>
      <c r="C8" s="73">
        <v>0</v>
      </c>
      <c r="D8" s="73">
        <v>0</v>
      </c>
      <c r="E8" s="95">
        <f t="shared" si="0"/>
        <v>0</v>
      </c>
    </row>
    <row r="9" spans="1:5" ht="25.5" customHeight="1" x14ac:dyDescent="0.2">
      <c r="A9" s="104" t="s">
        <v>27</v>
      </c>
      <c r="B9" s="68"/>
      <c r="C9" s="73">
        <v>0</v>
      </c>
      <c r="D9" s="73">
        <v>0</v>
      </c>
      <c r="E9" s="95">
        <f t="shared" si="0"/>
        <v>0</v>
      </c>
    </row>
    <row r="10" spans="1:5" hidden="1" x14ac:dyDescent="0.2"/>
    <row r="11" spans="1:5" hidden="1" x14ac:dyDescent="0.2"/>
    <row r="12" spans="1:5" hidden="1" x14ac:dyDescent="0.2"/>
    <row r="13" spans="1:5" hidden="1" x14ac:dyDescent="0.2"/>
  </sheetData>
  <sheetProtection algorithmName="SHA-512" hashValue="9p9hJpmV2Pcg4dqi8JnrXQQsCIcYEDROeUmt9X/gkJgkLktGUHOaJ8dxYGrQ/FNreCwKmlm48DQ0l6WHNbzbag==" saltValue="cxcRkVm5s8G47itFoyaZ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5"/>
  <sheetViews>
    <sheetView zoomScaleNormal="100" workbookViewId="0">
      <selection activeCell="E9" sqref="E9"/>
    </sheetView>
  </sheetViews>
  <sheetFormatPr baseColWidth="10" defaultColWidth="0" defaultRowHeight="12" zeroHeight="1" x14ac:dyDescent="0.2"/>
  <cols>
    <col min="1" max="1" width="24.7109375" style="107" customWidth="1"/>
    <col min="2" max="2" width="44.28515625" style="107" customWidth="1"/>
    <col min="3" max="3" width="25.5703125" style="107" customWidth="1"/>
    <col min="4" max="5" width="17.5703125" style="107" customWidth="1"/>
    <col min="6" max="6" width="15.42578125" style="107" customWidth="1"/>
    <col min="7" max="8" width="11.42578125" style="65" hidden="1" customWidth="1"/>
    <col min="9" max="9" width="0" style="65" hidden="1" customWidth="1"/>
    <col min="10" max="16384" width="11.42578125" style="65" hidden="1"/>
  </cols>
  <sheetData>
    <row r="1" spans="1:6" x14ac:dyDescent="0.2">
      <c r="A1" s="154" t="s">
        <v>12</v>
      </c>
      <c r="B1" s="155"/>
      <c r="C1" s="155"/>
      <c r="D1" s="106">
        <f>SUM(D4:D14)</f>
        <v>0</v>
      </c>
      <c r="E1" s="64">
        <f>SUM(E4:E14)</f>
        <v>0</v>
      </c>
      <c r="F1" s="156"/>
    </row>
    <row r="2" spans="1:6" ht="12" customHeight="1" x14ac:dyDescent="0.2">
      <c r="A2" s="154" t="s">
        <v>28</v>
      </c>
      <c r="B2" s="155"/>
      <c r="C2" s="155"/>
      <c r="D2" s="149" t="s">
        <v>0</v>
      </c>
      <c r="E2" s="146" t="s">
        <v>1</v>
      </c>
      <c r="F2" s="156"/>
    </row>
    <row r="3" spans="1:6" ht="23.25" customHeight="1" x14ac:dyDescent="0.2">
      <c r="A3" s="103" t="s">
        <v>29</v>
      </c>
      <c r="B3" s="103" t="s">
        <v>21</v>
      </c>
      <c r="C3" s="103" t="s">
        <v>22</v>
      </c>
      <c r="D3" s="67" t="s">
        <v>91</v>
      </c>
      <c r="E3" s="67" t="s">
        <v>91</v>
      </c>
      <c r="F3" s="67" t="s">
        <v>23</v>
      </c>
    </row>
    <row r="4" spans="1:6" x14ac:dyDescent="0.2">
      <c r="A4" s="68"/>
      <c r="B4" s="68"/>
      <c r="C4" s="71"/>
      <c r="D4" s="73">
        <v>0</v>
      </c>
      <c r="E4" s="73">
        <v>0</v>
      </c>
      <c r="F4" s="95">
        <f t="shared" ref="F4:F14" si="0">SUM(D4:E4)</f>
        <v>0</v>
      </c>
    </row>
    <row r="5" spans="1:6" x14ac:dyDescent="0.2">
      <c r="A5" s="68"/>
      <c r="B5" s="68"/>
      <c r="C5" s="71"/>
      <c r="D5" s="73">
        <v>0</v>
      </c>
      <c r="E5" s="73">
        <v>0</v>
      </c>
      <c r="F5" s="95">
        <f t="shared" si="0"/>
        <v>0</v>
      </c>
    </row>
    <row r="6" spans="1:6" x14ac:dyDescent="0.2">
      <c r="A6" s="68"/>
      <c r="B6" s="68"/>
      <c r="C6" s="71"/>
      <c r="D6" s="73">
        <v>0</v>
      </c>
      <c r="E6" s="73">
        <v>0</v>
      </c>
      <c r="F6" s="95">
        <f t="shared" si="0"/>
        <v>0</v>
      </c>
    </row>
    <row r="7" spans="1:6" x14ac:dyDescent="0.2">
      <c r="A7" s="68"/>
      <c r="B7" s="68"/>
      <c r="C7" s="71"/>
      <c r="D7" s="73">
        <v>0</v>
      </c>
      <c r="E7" s="73">
        <v>0</v>
      </c>
      <c r="F7" s="95">
        <f t="shared" si="0"/>
        <v>0</v>
      </c>
    </row>
    <row r="8" spans="1:6" x14ac:dyDescent="0.2">
      <c r="A8" s="68"/>
      <c r="B8" s="68"/>
      <c r="C8" s="71"/>
      <c r="D8" s="73">
        <v>0</v>
      </c>
      <c r="E8" s="73">
        <v>0</v>
      </c>
      <c r="F8" s="95">
        <f t="shared" si="0"/>
        <v>0</v>
      </c>
    </row>
    <row r="9" spans="1:6" x14ac:dyDescent="0.2">
      <c r="A9" s="68"/>
      <c r="B9" s="68"/>
      <c r="C9" s="71"/>
      <c r="D9" s="73">
        <v>0</v>
      </c>
      <c r="E9" s="73">
        <v>0</v>
      </c>
      <c r="F9" s="95">
        <f t="shared" si="0"/>
        <v>0</v>
      </c>
    </row>
    <row r="10" spans="1:6" x14ac:dyDescent="0.2">
      <c r="A10" s="68"/>
      <c r="B10" s="68"/>
      <c r="C10" s="71"/>
      <c r="D10" s="73">
        <v>0</v>
      </c>
      <c r="E10" s="73">
        <v>0</v>
      </c>
      <c r="F10" s="95">
        <f t="shared" si="0"/>
        <v>0</v>
      </c>
    </row>
    <row r="11" spans="1:6" x14ac:dyDescent="0.2">
      <c r="A11" s="68"/>
      <c r="B11" s="68"/>
      <c r="C11" s="71"/>
      <c r="D11" s="73">
        <v>0</v>
      </c>
      <c r="E11" s="73">
        <v>0</v>
      </c>
      <c r="F11" s="95">
        <f t="shared" si="0"/>
        <v>0</v>
      </c>
    </row>
    <row r="12" spans="1:6" x14ac:dyDescent="0.2">
      <c r="A12" s="68"/>
      <c r="B12" s="68"/>
      <c r="C12" s="71"/>
      <c r="D12" s="73">
        <v>0</v>
      </c>
      <c r="E12" s="73">
        <v>0</v>
      </c>
      <c r="F12" s="95">
        <f t="shared" si="0"/>
        <v>0</v>
      </c>
    </row>
    <row r="13" spans="1:6" x14ac:dyDescent="0.2">
      <c r="A13" s="68"/>
      <c r="B13" s="68"/>
      <c r="C13" s="71"/>
      <c r="D13" s="73">
        <v>0</v>
      </c>
      <c r="E13" s="73">
        <v>0</v>
      </c>
      <c r="F13" s="95">
        <f t="shared" si="0"/>
        <v>0</v>
      </c>
    </row>
    <row r="14" spans="1:6" x14ac:dyDescent="0.2">
      <c r="A14" s="68"/>
      <c r="B14" s="68"/>
      <c r="C14" s="71"/>
      <c r="D14" s="73">
        <v>0</v>
      </c>
      <c r="E14" s="73">
        <v>0</v>
      </c>
      <c r="F14" s="95">
        <f t="shared" si="0"/>
        <v>0</v>
      </c>
    </row>
    <row r="15" spans="1:6" hidden="1" x14ac:dyDescent="0.2"/>
  </sheetData>
  <sheetProtection algorithmName="SHA-512" hashValue="xH0+7EjitOka+6bVHCK5QruRoUModb8pysZq9bllnzi9M2x+lop5NVjOPo7ir3ctLmG+YNvZAa86jeEoBo420g==" saltValue="OAsnPRa2y2tSVmus/8F7B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71"/>
  <sheetViews>
    <sheetView showGridLines="0" zoomScaleNormal="100" workbookViewId="0">
      <selection activeCell="D16" sqref="D16"/>
    </sheetView>
  </sheetViews>
  <sheetFormatPr baseColWidth="10" defaultRowHeight="12.75" x14ac:dyDescent="0.2"/>
  <cols>
    <col min="1" max="1" width="23.5703125" style="18" customWidth="1"/>
    <col min="2" max="2" width="43.140625" style="18" customWidth="1"/>
    <col min="3" max="4" width="22.140625" style="18" customWidth="1"/>
    <col min="5" max="16384" width="11.42578125" style="18"/>
  </cols>
  <sheetData>
    <row r="1" spans="1:5" ht="13.5" thickBot="1" x14ac:dyDescent="0.25"/>
    <row r="2" spans="1:5" x14ac:dyDescent="0.2">
      <c r="A2" s="33"/>
      <c r="B2" s="34"/>
      <c r="C2" s="34"/>
      <c r="D2" s="34"/>
      <c r="E2" s="35"/>
    </row>
    <row r="3" spans="1:5" ht="15" x14ac:dyDescent="0.25">
      <c r="A3" s="16" t="s">
        <v>64</v>
      </c>
      <c r="B3" s="36"/>
      <c r="C3" s="36"/>
      <c r="D3" s="36"/>
      <c r="E3" s="37"/>
    </row>
    <row r="4" spans="1:5" ht="15" x14ac:dyDescent="0.25">
      <c r="A4" s="29" t="s">
        <v>0</v>
      </c>
      <c r="B4" s="36"/>
      <c r="C4" s="36"/>
      <c r="D4" s="36"/>
      <c r="E4" s="37"/>
    </row>
    <row r="5" spans="1:5" ht="15" x14ac:dyDescent="0.25">
      <c r="A5" s="29" t="s">
        <v>65</v>
      </c>
      <c r="B5" s="36"/>
      <c r="C5" s="36"/>
      <c r="D5" s="36"/>
      <c r="E5" s="37"/>
    </row>
    <row r="6" spans="1:5" ht="15.75" thickBot="1" x14ac:dyDescent="0.3">
      <c r="A6" s="30"/>
      <c r="B6" s="39"/>
      <c r="C6" s="39"/>
      <c r="D6" s="39"/>
      <c r="E6" s="40"/>
    </row>
    <row r="7" spans="1:5" x14ac:dyDescent="0.2">
      <c r="A7" s="15" t="s">
        <v>38</v>
      </c>
      <c r="B7" s="202" t="s">
        <v>42</v>
      </c>
      <c r="C7" s="203"/>
      <c r="D7" s="203"/>
      <c r="E7" s="204"/>
    </row>
    <row r="8" spans="1:5" x14ac:dyDescent="0.2">
      <c r="A8" s="15" t="s">
        <v>39</v>
      </c>
      <c r="B8" s="41"/>
      <c r="C8" s="42"/>
      <c r="D8" s="42"/>
      <c r="E8" s="43"/>
    </row>
    <row r="9" spans="1:5" x14ac:dyDescent="0.2">
      <c r="A9" s="15" t="s">
        <v>40</v>
      </c>
      <c r="B9" s="44">
        <v>42157</v>
      </c>
      <c r="C9" s="42"/>
      <c r="D9" s="42"/>
      <c r="E9" s="43"/>
    </row>
    <row r="10" spans="1:5" ht="13.5" thickBot="1" x14ac:dyDescent="0.25">
      <c r="A10" s="15" t="s">
        <v>41</v>
      </c>
      <c r="B10" s="45">
        <f>SUM(B33)</f>
        <v>0</v>
      </c>
      <c r="C10" s="46"/>
      <c r="D10" s="46"/>
      <c r="E10" s="47"/>
    </row>
    <row r="11" spans="1:5" x14ac:dyDescent="0.2">
      <c r="A11" s="33"/>
      <c r="B11" s="34"/>
      <c r="C11" s="34"/>
      <c r="D11" s="34"/>
      <c r="E11" s="35"/>
    </row>
    <row r="12" spans="1:5" ht="15.75" thickBot="1" x14ac:dyDescent="0.3">
      <c r="A12" s="16" t="s">
        <v>62</v>
      </c>
      <c r="B12" s="36"/>
      <c r="C12" s="36"/>
      <c r="D12" s="36"/>
      <c r="E12" s="37"/>
    </row>
    <row r="13" spans="1:5" ht="26.25" thickBot="1" x14ac:dyDescent="0.25">
      <c r="A13" s="60" t="str">
        <f>PRESUPUESTO!C1</f>
        <v>RUBRO</v>
      </c>
      <c r="B13" s="207" t="str">
        <f>PRESUPUESTO!F1</f>
        <v>TIPO</v>
      </c>
      <c r="C13" s="208"/>
      <c r="D13" s="61" t="str">
        <f>PRESUPUESTO!G1</f>
        <v>VALOR UNIVERSIDAD CATÓLICA DE COLOMBIA</v>
      </c>
      <c r="E13" s="62" t="s">
        <v>76</v>
      </c>
    </row>
    <row r="14" spans="1:5" ht="27.75" customHeight="1" x14ac:dyDescent="0.2">
      <c r="A14" s="157">
        <f>PRESUPUESTO!C3</f>
        <v>5100102</v>
      </c>
      <c r="B14" s="209" t="str">
        <f>PRESUPUESTO!F2</f>
        <v>DESCARGA</v>
      </c>
      <c r="C14" s="209"/>
      <c r="D14" s="158">
        <f>PRESUPUESTO!G2</f>
        <v>0</v>
      </c>
      <c r="E14" s="159">
        <f>IFERROR(SUM(D14:D14)/$C$33,0)</f>
        <v>0</v>
      </c>
    </row>
    <row r="15" spans="1:5" ht="27.75" customHeight="1" x14ac:dyDescent="0.2">
      <c r="A15" s="160">
        <f>PRESUPUESTO!C2</f>
        <v>5050101</v>
      </c>
      <c r="B15" s="209" t="str">
        <f>PRESUPUESTO!F3</f>
        <v>OPS</v>
      </c>
      <c r="C15" s="209"/>
      <c r="D15" s="158">
        <f>PRESUPUESTO!G3</f>
        <v>0</v>
      </c>
      <c r="E15" s="161">
        <f t="shared" ref="E15:E27" si="0">IFERROR(SUM(D15:D15)/$C$33,0)</f>
        <v>0</v>
      </c>
    </row>
    <row r="16" spans="1:5" ht="27.75" customHeight="1" x14ac:dyDescent="0.2">
      <c r="A16" s="162">
        <f>PRESUPUESTO!C4</f>
        <v>5550102</v>
      </c>
      <c r="B16" s="210" t="str">
        <f>PRESUPUESTO!F4</f>
        <v>TIQUETES AEREOS</v>
      </c>
      <c r="C16" s="210"/>
      <c r="D16" s="163">
        <f>PRESUPUESTO!G4</f>
        <v>0</v>
      </c>
      <c r="E16" s="164">
        <f t="shared" si="0"/>
        <v>0</v>
      </c>
    </row>
    <row r="17" spans="1:5" ht="27.75" customHeight="1" x14ac:dyDescent="0.2">
      <c r="A17" s="162">
        <f>PRESUPUESTO!C5</f>
        <v>5250102</v>
      </c>
      <c r="B17" s="210" t="str">
        <f>PRESUPUESTO!F5</f>
        <v>INSCRIPCIÓN A EVENTOS ACADÉMICOS</v>
      </c>
      <c r="C17" s="210"/>
      <c r="D17" s="163">
        <f>PRESUPUESTO!G5</f>
        <v>0</v>
      </c>
      <c r="E17" s="164">
        <f t="shared" si="0"/>
        <v>0</v>
      </c>
    </row>
    <row r="18" spans="1:5" ht="27.75" customHeight="1" x14ac:dyDescent="0.2">
      <c r="A18" s="162">
        <f>PRESUPUESTO!C6</f>
        <v>5050105</v>
      </c>
      <c r="B18" s="210" t="str">
        <f>PRESUPUESTO!F6</f>
        <v>ALOJAMIENTO</v>
      </c>
      <c r="C18" s="210"/>
      <c r="D18" s="163">
        <f>PRESUPUESTO!G6</f>
        <v>0</v>
      </c>
      <c r="E18" s="164">
        <f t="shared" si="0"/>
        <v>0</v>
      </c>
    </row>
    <row r="19" spans="1:5" ht="27.75" customHeight="1" x14ac:dyDescent="0.2">
      <c r="A19" s="162">
        <f>PRESUPUESTO!C7</f>
        <v>5550101</v>
      </c>
      <c r="B19" s="210" t="str">
        <f>PRESUPUESTO!F7</f>
        <v>VIÁTICOS DOCENTES</v>
      </c>
      <c r="C19" s="210"/>
      <c r="D19" s="163">
        <f>PRESUPUESTO!G7</f>
        <v>0</v>
      </c>
      <c r="E19" s="164">
        <f t="shared" si="0"/>
        <v>0</v>
      </c>
    </row>
    <row r="20" spans="1:5" ht="27.75" customHeight="1" x14ac:dyDescent="0.2">
      <c r="A20" s="165">
        <f>PRESUPUESTO!C8</f>
        <v>5350502</v>
      </c>
      <c r="B20" s="211" t="str">
        <f>PRESUPUESTO!F8</f>
        <v>ASISTENCIA TÉCNICA</v>
      </c>
      <c r="C20" s="211"/>
      <c r="D20" s="166">
        <f>PRESUPUESTO!G8</f>
        <v>0</v>
      </c>
      <c r="E20" s="167">
        <f t="shared" si="0"/>
        <v>0</v>
      </c>
    </row>
    <row r="21" spans="1:5" ht="27.75" customHeight="1" x14ac:dyDescent="0.2">
      <c r="A21" s="168">
        <f>PRESUPUESTO!C9</f>
        <v>5950103</v>
      </c>
      <c r="B21" s="212" t="str">
        <f>PRESUPUESTO!F9</f>
        <v>UTILES DE ESCRITORIO Y PAPELERÍA</v>
      </c>
      <c r="C21" s="212"/>
      <c r="D21" s="169">
        <f>PRESUPUESTO!G9</f>
        <v>0</v>
      </c>
      <c r="E21" s="170">
        <f t="shared" si="0"/>
        <v>0</v>
      </c>
    </row>
    <row r="22" spans="1:5" ht="27.75" customHeight="1" x14ac:dyDescent="0.2">
      <c r="A22" s="168">
        <f>PRESUPUESTO!C10</f>
        <v>5950101</v>
      </c>
      <c r="B22" s="212" t="str">
        <f>PRESUPUESTO!F10</f>
        <v>DERECHOS DE PUBLICACIÓN DE ARTÍCULOS</v>
      </c>
      <c r="C22" s="212"/>
      <c r="D22" s="169">
        <f>PRESUPUESTO!G10</f>
        <v>0</v>
      </c>
      <c r="E22" s="170">
        <f t="shared" si="0"/>
        <v>0</v>
      </c>
    </row>
    <row r="23" spans="1:5" ht="27.75" customHeight="1" x14ac:dyDescent="0.2">
      <c r="A23" s="168">
        <f>PRESUPUESTO!C11</f>
        <v>5250102</v>
      </c>
      <c r="B23" s="212" t="str">
        <f>PRESUPUESTO!F11</f>
        <v>INSCRIPCIONES Y AFILIACIONES</v>
      </c>
      <c r="C23" s="212"/>
      <c r="D23" s="169">
        <f>PRESUPUESTO!G11</f>
        <v>0</v>
      </c>
      <c r="E23" s="170">
        <f t="shared" si="0"/>
        <v>0</v>
      </c>
    </row>
    <row r="24" spans="1:5" ht="27.75" customHeight="1" x14ac:dyDescent="0.2">
      <c r="A24" s="168">
        <f>PRESUPUESTO!C12</f>
        <v>5950101</v>
      </c>
      <c r="B24" s="212" t="str">
        <f>PRESUPUESTO!F12</f>
        <v>ADQUISICIÓN BIBLIOGRÁFICA, BASES DE DATOS O SUSCRIPCIONES A PERIÓDICOS O REVISTAS</v>
      </c>
      <c r="C24" s="212"/>
      <c r="D24" s="169">
        <f>PRESUPUESTO!G12</f>
        <v>0</v>
      </c>
      <c r="E24" s="170">
        <f t="shared" si="0"/>
        <v>0</v>
      </c>
    </row>
    <row r="25" spans="1:5" ht="27.75" customHeight="1" x14ac:dyDescent="0.2">
      <c r="A25" s="168">
        <f>PRESUPUESTO!C13</f>
        <v>5950105</v>
      </c>
      <c r="B25" s="212" t="str">
        <f>PRESUPUESTO!F13</f>
        <v>CASINO Y RESTAURANTE</v>
      </c>
      <c r="C25" s="212"/>
      <c r="D25" s="169">
        <f>PRESUPUESTO!G13</f>
        <v>0</v>
      </c>
      <c r="E25" s="170">
        <f t="shared" si="0"/>
        <v>0</v>
      </c>
    </row>
    <row r="26" spans="1:5" ht="27.75" customHeight="1" x14ac:dyDescent="0.2">
      <c r="A26" s="168">
        <f>PRESUPUESTO!C14</f>
        <v>5350202</v>
      </c>
      <c r="B26" s="212" t="str">
        <f>PRESUPUESTO!F14</f>
        <v>TAXIS Y BUSES</v>
      </c>
      <c r="C26" s="212"/>
      <c r="D26" s="169">
        <f>PRESUPUESTO!G14</f>
        <v>0</v>
      </c>
      <c r="E26" s="170">
        <f t="shared" si="0"/>
        <v>0</v>
      </c>
    </row>
    <row r="27" spans="1:5" ht="27.75" customHeight="1" thickBot="1" x14ac:dyDescent="0.25">
      <c r="A27" s="171"/>
      <c r="B27" s="197" t="s">
        <v>28</v>
      </c>
      <c r="C27" s="198"/>
      <c r="D27" s="172">
        <f>PRESUPUESTO!G15</f>
        <v>0</v>
      </c>
      <c r="E27" s="173">
        <f t="shared" si="0"/>
        <v>0</v>
      </c>
    </row>
    <row r="28" spans="1:5" x14ac:dyDescent="0.2">
      <c r="A28" s="33"/>
      <c r="B28" s="34"/>
      <c r="C28" s="34"/>
      <c r="D28" s="34"/>
      <c r="E28" s="35"/>
    </row>
    <row r="29" spans="1:5" ht="15.75" thickBot="1" x14ac:dyDescent="0.3">
      <c r="A29" s="16" t="s">
        <v>63</v>
      </c>
      <c r="B29" s="36"/>
      <c r="C29" s="36"/>
      <c r="D29" s="36"/>
      <c r="E29" s="37"/>
    </row>
    <row r="30" spans="1:5" ht="30" customHeight="1" thickBot="1" x14ac:dyDescent="0.25">
      <c r="A30" s="110" t="s">
        <v>81</v>
      </c>
      <c r="B30" s="108" t="s">
        <v>12</v>
      </c>
      <c r="C30" s="31" t="str">
        <f>PRESUPUESTO!G1</f>
        <v>VALOR UNIVERSIDAD CATÓLICA DE COLOMBIA</v>
      </c>
      <c r="D30" s="31" t="s">
        <v>75</v>
      </c>
      <c r="E30" s="32" t="s">
        <v>76</v>
      </c>
    </row>
    <row r="31" spans="1:5" x14ac:dyDescent="0.2">
      <c r="A31" s="109" t="s">
        <v>2</v>
      </c>
      <c r="B31" s="50">
        <f>C31+D31</f>
        <v>0</v>
      </c>
      <c r="C31" s="17">
        <f>'1 Personal'!G1+'2 Gastos de viaje'!K1+'3 Asist. Técnica'!D1+'4 Otros Gastos'!C1+'5 Inversión'!D1</f>
        <v>0</v>
      </c>
      <c r="D31" s="51">
        <f>'1 Personal'!I1+'2 Gastos de viaje'!L1+'3 Asist. Técnica'!E1+'4 Otros Gastos'!D1+'5 Inversión'!E1</f>
        <v>0</v>
      </c>
      <c r="E31" s="48">
        <f>IFERROR(B31/$B$33,0)</f>
        <v>0</v>
      </c>
    </row>
    <row r="32" spans="1:5" x14ac:dyDescent="0.2">
      <c r="A32" s="49" t="s">
        <v>3</v>
      </c>
      <c r="B32" s="50">
        <f>C32+D32</f>
        <v>0</v>
      </c>
      <c r="C32" s="17">
        <f>'1 Personal'!H1</f>
        <v>0</v>
      </c>
      <c r="D32" s="51">
        <f>'1 Personal'!J1</f>
        <v>0</v>
      </c>
      <c r="E32" s="48">
        <f>IFERROR(B32/$B$33,0)</f>
        <v>0</v>
      </c>
    </row>
    <row r="33" spans="1:5" x14ac:dyDescent="0.2">
      <c r="A33" s="52" t="s">
        <v>80</v>
      </c>
      <c r="B33" s="53">
        <f>SUM(B31:B32)</f>
        <v>0</v>
      </c>
      <c r="C33" s="54">
        <f>SUM(C31:C32)</f>
        <v>0</v>
      </c>
      <c r="D33" s="54">
        <f>SUM(D31:D32)</f>
        <v>0</v>
      </c>
      <c r="E33" s="205"/>
    </row>
    <row r="34" spans="1:5" ht="13.5" thickBot="1" x14ac:dyDescent="0.25">
      <c r="A34" s="55" t="s">
        <v>76</v>
      </c>
      <c r="B34" s="56"/>
      <c r="C34" s="57">
        <f>IFERROR(C33/$B$33,0)</f>
        <v>0</v>
      </c>
      <c r="D34" s="57">
        <f>IFERROR(D33/$B$33,0)</f>
        <v>0</v>
      </c>
      <c r="E34" s="206"/>
    </row>
    <row r="35" spans="1:5" x14ac:dyDescent="0.2">
      <c r="A35" s="38"/>
      <c r="B35" s="36"/>
      <c r="C35" s="36"/>
      <c r="D35" s="36"/>
      <c r="E35" s="37"/>
    </row>
    <row r="36" spans="1:5" ht="12.75" customHeight="1" thickBot="1" x14ac:dyDescent="0.3">
      <c r="A36" s="16" t="s">
        <v>74</v>
      </c>
      <c r="B36" s="36"/>
      <c r="C36" s="36"/>
      <c r="D36" s="36"/>
      <c r="E36" s="37"/>
    </row>
    <row r="37" spans="1:5" x14ac:dyDescent="0.2">
      <c r="A37" s="111" t="s">
        <v>82</v>
      </c>
      <c r="B37" s="196" t="s">
        <v>79</v>
      </c>
      <c r="C37" s="196"/>
      <c r="D37" s="112" t="s">
        <v>87</v>
      </c>
      <c r="E37" s="113" t="s">
        <v>78</v>
      </c>
    </row>
    <row r="38" spans="1:5" ht="15" customHeight="1" x14ac:dyDescent="0.2">
      <c r="A38" s="213" t="s">
        <v>83</v>
      </c>
      <c r="B38" s="199"/>
      <c r="C38" s="199"/>
      <c r="D38" s="59"/>
      <c r="E38" s="58"/>
    </row>
    <row r="39" spans="1:5" ht="15" customHeight="1" x14ac:dyDescent="0.2">
      <c r="A39" s="214"/>
      <c r="B39" s="219"/>
      <c r="C39" s="220"/>
      <c r="D39" s="59"/>
      <c r="E39" s="58"/>
    </row>
    <row r="40" spans="1:5" ht="15" customHeight="1" x14ac:dyDescent="0.2">
      <c r="A40" s="214"/>
      <c r="B40" s="219"/>
      <c r="C40" s="220"/>
      <c r="D40" s="59"/>
      <c r="E40" s="58"/>
    </row>
    <row r="41" spans="1:5" ht="15" customHeight="1" x14ac:dyDescent="0.2">
      <c r="A41" s="215"/>
      <c r="B41" s="219"/>
      <c r="C41" s="220"/>
      <c r="D41" s="59"/>
      <c r="E41" s="58"/>
    </row>
    <row r="42" spans="1:5" x14ac:dyDescent="0.2">
      <c r="A42" s="213" t="s">
        <v>84</v>
      </c>
      <c r="B42" s="199"/>
      <c r="C42" s="199"/>
      <c r="D42" s="59"/>
      <c r="E42" s="58"/>
    </row>
    <row r="43" spans="1:5" x14ac:dyDescent="0.2">
      <c r="A43" s="214"/>
      <c r="B43" s="219"/>
      <c r="C43" s="220"/>
      <c r="D43" s="59"/>
      <c r="E43" s="58"/>
    </row>
    <row r="44" spans="1:5" x14ac:dyDescent="0.2">
      <c r="A44" s="214"/>
      <c r="B44" s="219"/>
      <c r="C44" s="220"/>
      <c r="D44" s="59"/>
      <c r="E44" s="58"/>
    </row>
    <row r="45" spans="1:5" x14ac:dyDescent="0.2">
      <c r="A45" s="214"/>
      <c r="B45" s="219"/>
      <c r="C45" s="220"/>
      <c r="D45" s="59"/>
      <c r="E45" s="58"/>
    </row>
    <row r="46" spans="1:5" x14ac:dyDescent="0.2">
      <c r="A46" s="215"/>
      <c r="B46" s="219"/>
      <c r="C46" s="220"/>
      <c r="D46" s="59"/>
      <c r="E46" s="58"/>
    </row>
    <row r="47" spans="1:5" x14ac:dyDescent="0.2">
      <c r="A47" s="216" t="s">
        <v>85</v>
      </c>
      <c r="B47" s="175"/>
      <c r="C47" s="176"/>
      <c r="D47" s="59"/>
      <c r="E47" s="58"/>
    </row>
    <row r="48" spans="1:5" x14ac:dyDescent="0.2">
      <c r="A48" s="217"/>
      <c r="B48" s="175"/>
      <c r="C48" s="176"/>
      <c r="D48" s="59"/>
      <c r="E48" s="58"/>
    </row>
    <row r="49" spans="1:5" x14ac:dyDescent="0.2">
      <c r="A49" s="217"/>
      <c r="B49" s="175"/>
      <c r="C49" s="176"/>
      <c r="D49" s="59"/>
      <c r="E49" s="58"/>
    </row>
    <row r="50" spans="1:5" x14ac:dyDescent="0.2">
      <c r="A50" s="218"/>
      <c r="B50" s="200"/>
      <c r="C50" s="201"/>
      <c r="D50" s="59"/>
      <c r="E50" s="58"/>
    </row>
    <row r="51" spans="1:5" x14ac:dyDescent="0.2">
      <c r="A51" s="213" t="s">
        <v>97</v>
      </c>
      <c r="B51" s="199"/>
      <c r="C51" s="199"/>
      <c r="D51" s="59"/>
      <c r="E51" s="58"/>
    </row>
    <row r="52" spans="1:5" x14ac:dyDescent="0.2">
      <c r="A52" s="214"/>
      <c r="B52" s="219"/>
      <c r="C52" s="220"/>
      <c r="D52" s="59"/>
      <c r="E52" s="58"/>
    </row>
    <row r="53" spans="1:5" x14ac:dyDescent="0.2">
      <c r="A53" s="214"/>
      <c r="B53" s="219"/>
      <c r="C53" s="220"/>
      <c r="D53" s="59"/>
      <c r="E53" s="58"/>
    </row>
    <row r="54" spans="1:5" x14ac:dyDescent="0.2">
      <c r="A54" s="215"/>
      <c r="B54" s="219"/>
      <c r="C54" s="220"/>
      <c r="D54" s="59"/>
      <c r="E54" s="58"/>
    </row>
    <row r="55" spans="1:5" x14ac:dyDescent="0.2">
      <c r="A55" s="213" t="s">
        <v>98</v>
      </c>
      <c r="B55" s="199"/>
      <c r="C55" s="199"/>
      <c r="D55" s="59"/>
      <c r="E55" s="58"/>
    </row>
    <row r="56" spans="1:5" x14ac:dyDescent="0.2">
      <c r="A56" s="214"/>
      <c r="B56" s="219"/>
      <c r="C56" s="220"/>
      <c r="D56" s="59"/>
      <c r="E56" s="58"/>
    </row>
    <row r="57" spans="1:5" x14ac:dyDescent="0.2">
      <c r="A57" s="214"/>
      <c r="B57" s="219"/>
      <c r="C57" s="220"/>
      <c r="D57" s="59"/>
      <c r="E57" s="58"/>
    </row>
    <row r="58" spans="1:5" x14ac:dyDescent="0.2">
      <c r="A58" s="214"/>
      <c r="B58" s="219"/>
      <c r="C58" s="220"/>
      <c r="D58" s="59"/>
      <c r="E58" s="58"/>
    </row>
    <row r="59" spans="1:5" x14ac:dyDescent="0.2">
      <c r="A59" s="215"/>
      <c r="B59" s="219"/>
      <c r="C59" s="220"/>
      <c r="D59" s="59"/>
      <c r="E59" s="58"/>
    </row>
    <row r="60" spans="1:5" x14ac:dyDescent="0.2">
      <c r="A60" s="216" t="s">
        <v>86</v>
      </c>
      <c r="B60" s="175"/>
      <c r="C60" s="176"/>
      <c r="D60" s="59"/>
      <c r="E60" s="58"/>
    </row>
    <row r="61" spans="1:5" x14ac:dyDescent="0.2">
      <c r="A61" s="217"/>
      <c r="B61" s="175"/>
      <c r="C61" s="176"/>
      <c r="D61" s="59"/>
      <c r="E61" s="58"/>
    </row>
    <row r="62" spans="1:5" x14ac:dyDescent="0.2">
      <c r="A62" s="217"/>
      <c r="B62" s="175"/>
      <c r="C62" s="176"/>
      <c r="D62" s="59"/>
      <c r="E62" s="58"/>
    </row>
    <row r="63" spans="1:5" x14ac:dyDescent="0.2">
      <c r="A63" s="218"/>
      <c r="B63" s="200"/>
      <c r="C63" s="201"/>
      <c r="D63" s="59"/>
      <c r="E63" s="58"/>
    </row>
    <row r="65" spans="1:1" x14ac:dyDescent="0.2">
      <c r="A65" s="18" t="s">
        <v>101</v>
      </c>
    </row>
    <row r="67" spans="1:1" ht="14.25" customHeight="1" x14ac:dyDescent="0.2">
      <c r="A67" s="18" t="s">
        <v>102</v>
      </c>
    </row>
    <row r="68" spans="1:1" ht="19.5" customHeight="1" x14ac:dyDescent="0.2">
      <c r="A68" s="18" t="s">
        <v>102</v>
      </c>
    </row>
    <row r="69" spans="1:1" ht="18" customHeight="1" x14ac:dyDescent="0.2">
      <c r="A69" s="18" t="s">
        <v>102</v>
      </c>
    </row>
    <row r="70" spans="1:1" ht="20.25" customHeight="1" x14ac:dyDescent="0.2">
      <c r="A70" s="18" t="s">
        <v>102</v>
      </c>
    </row>
    <row r="71" spans="1:1" ht="19.5" customHeight="1" x14ac:dyDescent="0.2">
      <c r="A71" s="18" t="s">
        <v>102</v>
      </c>
    </row>
  </sheetData>
  <sheetProtection algorithmName="SHA-512" hashValue="t+U24IirTgjFrpVOO2klov7JYcIvIbDHdSG0eW+9/MVj8lmMc7NY9C7fhXFmz8p5EMBxTOH0KwVsQTUYsQZJaA==" saltValue="S3+jXo65oQLkdnqWcR0VBw==" spinCount="100000" sheet="1" objects="1" scenarios="1"/>
  <mergeCells count="44">
    <mergeCell ref="A60:A63"/>
    <mergeCell ref="B63:C63"/>
    <mergeCell ref="A51:A54"/>
    <mergeCell ref="B54:C54"/>
    <mergeCell ref="A55:A59"/>
    <mergeCell ref="B55:C55"/>
    <mergeCell ref="B56:C56"/>
    <mergeCell ref="B57:C57"/>
    <mergeCell ref="B58:C58"/>
    <mergeCell ref="B59:C59"/>
    <mergeCell ref="B52:C52"/>
    <mergeCell ref="B53:C53"/>
    <mergeCell ref="B51:C51"/>
    <mergeCell ref="A38:A41"/>
    <mergeCell ref="A42:A46"/>
    <mergeCell ref="A47:A50"/>
    <mergeCell ref="B39:C39"/>
    <mergeCell ref="B40:C40"/>
    <mergeCell ref="B41:C41"/>
    <mergeCell ref="B43:C43"/>
    <mergeCell ref="B45:C45"/>
    <mergeCell ref="B44:C44"/>
    <mergeCell ref="B46:C46"/>
    <mergeCell ref="B7:E7"/>
    <mergeCell ref="E33:E34"/>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7:C37"/>
    <mergeCell ref="B27:C27"/>
    <mergeCell ref="B38:C38"/>
    <mergeCell ref="B42:C42"/>
    <mergeCell ref="B50:C50"/>
  </mergeCells>
  <pageMargins left="0.98425196850393704" right="0.98425196850393704" top="0.98425196850393704" bottom="0.98425196850393704" header="0.51181102362204722" footer="0.51181102362204722"/>
  <pageSetup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6"/>
  <sheetViews>
    <sheetView zoomScale="110" zoomScaleNormal="110" workbookViewId="0">
      <selection activeCell="F11" sqref="F11"/>
    </sheetView>
  </sheetViews>
  <sheetFormatPr baseColWidth="10" defaultColWidth="0" defaultRowHeight="12" zeroHeight="1" x14ac:dyDescent="0.2"/>
  <cols>
    <col min="1" max="1" width="14.28515625" style="65" bestFit="1" customWidth="1"/>
    <col min="2" max="2" width="6.85546875" style="139" bestFit="1" customWidth="1"/>
    <col min="3" max="3" width="8" style="65" bestFit="1" customWidth="1"/>
    <col min="4" max="4" width="12.85546875" style="65" customWidth="1"/>
    <col min="5" max="5" width="23" style="65" customWidth="1"/>
    <col min="6" max="6" width="39.5703125" style="65" customWidth="1"/>
    <col min="7" max="7" width="34.7109375" style="65" customWidth="1"/>
    <col min="8" max="16383" width="15.85546875" style="65" hidden="1"/>
    <col min="16384" max="16384" width="2.42578125" style="65" hidden="1" customWidth="1"/>
  </cols>
  <sheetData>
    <row r="1" spans="1:7" ht="24" x14ac:dyDescent="0.2">
      <c r="A1" s="143" t="s">
        <v>33</v>
      </c>
      <c r="B1" s="144" t="s">
        <v>34</v>
      </c>
      <c r="C1" s="144" t="s">
        <v>30</v>
      </c>
      <c r="D1" s="144" t="s">
        <v>43</v>
      </c>
      <c r="E1" s="144" t="s">
        <v>36</v>
      </c>
      <c r="F1" s="143" t="s">
        <v>35</v>
      </c>
      <c r="G1" s="145" t="s">
        <v>77</v>
      </c>
    </row>
    <row r="2" spans="1:7" x14ac:dyDescent="0.2">
      <c r="A2" s="114">
        <f>'INFORMACIÓN GENERAL'!$B$8</f>
        <v>0</v>
      </c>
      <c r="B2" s="115">
        <v>4</v>
      </c>
      <c r="C2" s="116">
        <v>5050101</v>
      </c>
      <c r="D2" s="116">
        <v>202</v>
      </c>
      <c r="E2" s="114" t="s">
        <v>37</v>
      </c>
      <c r="F2" s="114" t="s">
        <v>11</v>
      </c>
      <c r="G2" s="117">
        <f>'1 Personal'!H1</f>
        <v>0</v>
      </c>
    </row>
    <row r="3" spans="1:7" x14ac:dyDescent="0.2">
      <c r="A3" s="114">
        <f>'INFORMACIÓN GENERAL'!$B$8</f>
        <v>0</v>
      </c>
      <c r="B3" s="115">
        <v>4</v>
      </c>
      <c r="C3" s="116">
        <v>5100102</v>
      </c>
      <c r="D3" s="116">
        <v>202</v>
      </c>
      <c r="E3" s="114" t="s">
        <v>37</v>
      </c>
      <c r="F3" s="114" t="s">
        <v>32</v>
      </c>
      <c r="G3" s="117">
        <f>'1 Personal'!G1</f>
        <v>0</v>
      </c>
    </row>
    <row r="4" spans="1:7" x14ac:dyDescent="0.2">
      <c r="A4" s="118">
        <f>'INFORMACIÓN GENERAL'!$B$8</f>
        <v>0</v>
      </c>
      <c r="B4" s="119">
        <v>4</v>
      </c>
      <c r="C4" s="120">
        <v>5550102</v>
      </c>
      <c r="D4" s="120">
        <v>202</v>
      </c>
      <c r="E4" s="118" t="s">
        <v>44</v>
      </c>
      <c r="F4" s="121" t="s">
        <v>49</v>
      </c>
      <c r="G4" s="122">
        <f>'2 Gastos de viaje'!E1</f>
        <v>0</v>
      </c>
    </row>
    <row r="5" spans="1:7" x14ac:dyDescent="0.2">
      <c r="A5" s="118">
        <f>'INFORMACIÓN GENERAL'!$B$8</f>
        <v>0</v>
      </c>
      <c r="B5" s="119">
        <v>4</v>
      </c>
      <c r="C5" s="120">
        <v>5250102</v>
      </c>
      <c r="D5" s="120">
        <v>202</v>
      </c>
      <c r="E5" s="118" t="s">
        <v>44</v>
      </c>
      <c r="F5" s="121" t="s">
        <v>52</v>
      </c>
      <c r="G5" s="122">
        <f>'2 Gastos de viaje'!F1</f>
        <v>0</v>
      </c>
    </row>
    <row r="6" spans="1:7" x14ac:dyDescent="0.2">
      <c r="A6" s="118">
        <f>'INFORMACIÓN GENERAL'!$B$8</f>
        <v>0</v>
      </c>
      <c r="B6" s="119">
        <v>4</v>
      </c>
      <c r="C6" s="120">
        <v>5050105</v>
      </c>
      <c r="D6" s="120">
        <v>202</v>
      </c>
      <c r="E6" s="118" t="s">
        <v>44</v>
      </c>
      <c r="F6" s="121" t="s">
        <v>54</v>
      </c>
      <c r="G6" s="122">
        <f>'2 Gastos de viaje'!G1</f>
        <v>0</v>
      </c>
    </row>
    <row r="7" spans="1:7" x14ac:dyDescent="0.2">
      <c r="A7" s="118">
        <f>'INFORMACIÓN GENERAL'!$B$8</f>
        <v>0</v>
      </c>
      <c r="B7" s="119">
        <v>4</v>
      </c>
      <c r="C7" s="120">
        <v>5550101</v>
      </c>
      <c r="D7" s="120">
        <v>202</v>
      </c>
      <c r="E7" s="118" t="s">
        <v>44</v>
      </c>
      <c r="F7" s="121" t="s">
        <v>53</v>
      </c>
      <c r="G7" s="122">
        <f>'2 Gastos de viaje'!H1</f>
        <v>0</v>
      </c>
    </row>
    <row r="8" spans="1:7" x14ac:dyDescent="0.2">
      <c r="A8" s="123">
        <f>'INFORMACIÓN GENERAL'!$B$8</f>
        <v>0</v>
      </c>
      <c r="B8" s="124">
        <v>4</v>
      </c>
      <c r="C8" s="125">
        <v>5350502</v>
      </c>
      <c r="D8" s="125">
        <v>202</v>
      </c>
      <c r="E8" s="123" t="s">
        <v>31</v>
      </c>
      <c r="F8" s="123" t="s">
        <v>31</v>
      </c>
      <c r="G8" s="126">
        <f>SUM('3 Asist. Técnica'!$D$1:$D$1)</f>
        <v>0</v>
      </c>
    </row>
    <row r="9" spans="1:7" x14ac:dyDescent="0.2">
      <c r="A9" s="127">
        <f>'INFORMACIÓN GENERAL'!$B$8</f>
        <v>0</v>
      </c>
      <c r="B9" s="128">
        <v>4</v>
      </c>
      <c r="C9" s="129">
        <v>5950103</v>
      </c>
      <c r="D9" s="130">
        <v>202</v>
      </c>
      <c r="E9" s="127" t="s">
        <v>19</v>
      </c>
      <c r="F9" s="131" t="s">
        <v>24</v>
      </c>
      <c r="G9" s="132">
        <f>SUM('4 Otros Gastos'!C4:C4)</f>
        <v>0</v>
      </c>
    </row>
    <row r="10" spans="1:7" x14ac:dyDescent="0.2">
      <c r="A10" s="127">
        <f>'INFORMACIÓN GENERAL'!$B$8</f>
        <v>0</v>
      </c>
      <c r="B10" s="128">
        <v>4</v>
      </c>
      <c r="C10" s="129">
        <v>5950101</v>
      </c>
      <c r="D10" s="130">
        <v>202</v>
      </c>
      <c r="E10" s="127" t="s">
        <v>19</v>
      </c>
      <c r="F10" s="131" t="s">
        <v>51</v>
      </c>
      <c r="G10" s="132">
        <f>SUM('4 Otros Gastos'!C5:C5)</f>
        <v>0</v>
      </c>
    </row>
    <row r="11" spans="1:7" x14ac:dyDescent="0.2">
      <c r="A11" s="127">
        <f>'INFORMACIÓN GENERAL'!$B$8</f>
        <v>0</v>
      </c>
      <c r="B11" s="128">
        <v>4</v>
      </c>
      <c r="C11" s="129">
        <v>5250102</v>
      </c>
      <c r="D11" s="130">
        <v>202</v>
      </c>
      <c r="E11" s="127" t="s">
        <v>19</v>
      </c>
      <c r="F11" s="131" t="s">
        <v>25</v>
      </c>
      <c r="G11" s="132">
        <f>SUM('4 Otros Gastos'!C6:C6)</f>
        <v>0</v>
      </c>
    </row>
    <row r="12" spans="1:7" x14ac:dyDescent="0.2">
      <c r="A12" s="127">
        <f>'INFORMACIÓN GENERAL'!$B$8</f>
        <v>0</v>
      </c>
      <c r="B12" s="128">
        <v>4</v>
      </c>
      <c r="C12" s="129">
        <v>5950101</v>
      </c>
      <c r="D12" s="130">
        <v>202</v>
      </c>
      <c r="E12" s="127" t="s">
        <v>19</v>
      </c>
      <c r="F12" s="131" t="s">
        <v>48</v>
      </c>
      <c r="G12" s="132">
        <f>SUM('4 Otros Gastos'!C7:C7)</f>
        <v>0</v>
      </c>
    </row>
    <row r="13" spans="1:7" x14ac:dyDescent="0.2">
      <c r="A13" s="127">
        <f>'INFORMACIÓN GENERAL'!$B$8</f>
        <v>0</v>
      </c>
      <c r="B13" s="128">
        <v>4</v>
      </c>
      <c r="C13" s="129">
        <v>5950105</v>
      </c>
      <c r="D13" s="130">
        <v>202</v>
      </c>
      <c r="E13" s="127" t="s">
        <v>19</v>
      </c>
      <c r="F13" s="131" t="s">
        <v>26</v>
      </c>
      <c r="G13" s="132">
        <f>SUM('4 Otros Gastos'!C8:C8)</f>
        <v>0</v>
      </c>
    </row>
    <row r="14" spans="1:7" x14ac:dyDescent="0.2">
      <c r="A14" s="127">
        <f>'INFORMACIÓN GENERAL'!$B$8</f>
        <v>0</v>
      </c>
      <c r="B14" s="128">
        <v>4</v>
      </c>
      <c r="C14" s="129">
        <v>5350202</v>
      </c>
      <c r="D14" s="130">
        <v>202</v>
      </c>
      <c r="E14" s="127" t="s">
        <v>19</v>
      </c>
      <c r="F14" s="131" t="s">
        <v>27</v>
      </c>
      <c r="G14" s="132">
        <f>SUM('4 Otros Gastos'!C9:C9)</f>
        <v>0</v>
      </c>
    </row>
    <row r="15" spans="1:7" x14ac:dyDescent="0.2">
      <c r="A15" s="133">
        <f>'INFORMACIÓN GENERAL'!$B$8</f>
        <v>0</v>
      </c>
      <c r="B15" s="134">
        <v>4</v>
      </c>
      <c r="C15" s="135"/>
      <c r="D15" s="136">
        <v>202</v>
      </c>
      <c r="E15" s="133" t="s">
        <v>28</v>
      </c>
      <c r="F15" s="137"/>
      <c r="G15" s="138">
        <f>SUM('5 Inversión'!D1:D1)</f>
        <v>0</v>
      </c>
    </row>
    <row r="16" spans="1:7" hidden="1" x14ac:dyDescent="0.2"/>
    <row r="17" spans="4:6" hidden="1" x14ac:dyDescent="0.2"/>
    <row r="18" spans="4:6" hidden="1" x14ac:dyDescent="0.2"/>
    <row r="19" spans="4:6" hidden="1" x14ac:dyDescent="0.2"/>
    <row r="20" spans="4:6" hidden="1" x14ac:dyDescent="0.2">
      <c r="E20" s="140"/>
      <c r="F20" s="140"/>
    </row>
    <row r="21" spans="4:6" hidden="1" x14ac:dyDescent="0.2">
      <c r="D21" s="141"/>
      <c r="E21" s="142"/>
      <c r="F21" s="140"/>
    </row>
    <row r="22" spans="4:6" hidden="1" x14ac:dyDescent="0.2">
      <c r="D22" s="141"/>
      <c r="E22" s="142"/>
      <c r="F22" s="140"/>
    </row>
    <row r="23" spans="4:6" hidden="1" x14ac:dyDescent="0.2">
      <c r="D23" s="141"/>
      <c r="E23" s="142"/>
      <c r="F23" s="140"/>
    </row>
    <row r="24" spans="4:6" hidden="1" x14ac:dyDescent="0.2">
      <c r="D24" s="141"/>
      <c r="E24" s="142"/>
      <c r="F24" s="140"/>
    </row>
    <row r="25" spans="4:6" hidden="1" x14ac:dyDescent="0.2">
      <c r="D25" s="141"/>
      <c r="E25" s="142"/>
      <c r="F25" s="140"/>
    </row>
    <row r="26" spans="4:6" hidden="1" x14ac:dyDescent="0.2">
      <c r="E26" s="140"/>
      <c r="F26" s="140"/>
    </row>
    <row r="27" spans="4:6" hidden="1" x14ac:dyDescent="0.2">
      <c r="E27" s="140"/>
      <c r="F27" s="140"/>
    </row>
    <row r="28" spans="4:6" hidden="1" x14ac:dyDescent="0.2">
      <c r="E28" s="140"/>
      <c r="F28" s="140"/>
    </row>
    <row r="29" spans="4:6" hidden="1" x14ac:dyDescent="0.2">
      <c r="E29" s="140"/>
      <c r="F29" s="140"/>
    </row>
    <row r="30" spans="4:6" hidden="1" x14ac:dyDescent="0.2">
      <c r="E30" s="140"/>
      <c r="F30" s="140"/>
    </row>
    <row r="31" spans="4:6" hidden="1" x14ac:dyDescent="0.2">
      <c r="E31" s="140"/>
      <c r="F31" s="140"/>
    </row>
    <row r="32" spans="4:6" hidden="1" x14ac:dyDescent="0.2">
      <c r="E32" s="140"/>
      <c r="F32" s="140"/>
    </row>
    <row r="33" hidden="1" x14ac:dyDescent="0.2"/>
    <row r="34" hidden="1" x14ac:dyDescent="0.2"/>
    <row r="35" hidden="1" x14ac:dyDescent="0.2"/>
    <row r="36" hidden="1" x14ac:dyDescent="0.2"/>
  </sheetData>
  <sheetProtection algorithmName="SHA-512" hashValue="eMi+t0rVxo9PXewvG2VFHTQFZjga7V2G+JYSl4IMlaRU3DUyO7DIPnZ+VCRQurLDNrHkhmciji5EIcaxo2G8aw==" saltValue="lvGpJIkQBY9SNy7ESJLBE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E16" sqref="E16"/>
    </sheetView>
  </sheetViews>
  <sheetFormatPr baseColWidth="10" defaultRowHeight="15" x14ac:dyDescent="0.25"/>
  <cols>
    <col min="1" max="1" width="34.85546875" bestFit="1" customWidth="1"/>
    <col min="2" max="2" width="10.5703125" bestFit="1" customWidth="1"/>
    <col min="3" max="3" width="12.5703125" bestFit="1" customWidth="1"/>
    <col min="4" max="4" width="13.85546875" bestFit="1" customWidth="1"/>
    <col min="5" max="5" width="15" bestFit="1" customWidth="1"/>
  </cols>
  <sheetData>
    <row r="1" spans="1:8" x14ac:dyDescent="0.25">
      <c r="A1" s="150" t="s">
        <v>66</v>
      </c>
      <c r="B1" s="151">
        <v>1.5185</v>
      </c>
    </row>
    <row r="2" spans="1:8" x14ac:dyDescent="0.25">
      <c r="A2" s="3" t="s">
        <v>90</v>
      </c>
      <c r="B2" s="19">
        <v>1.04</v>
      </c>
    </row>
    <row r="4" spans="1:8" x14ac:dyDescent="0.25">
      <c r="A4" s="3" t="s">
        <v>35</v>
      </c>
      <c r="B4" s="14" t="s">
        <v>57</v>
      </c>
      <c r="C4" s="14" t="s">
        <v>47</v>
      </c>
      <c r="D4" s="14" t="s">
        <v>54</v>
      </c>
      <c r="E4" s="14" t="s">
        <v>58</v>
      </c>
    </row>
    <row r="5" spans="1:8" x14ac:dyDescent="0.25">
      <c r="A5" s="4" t="s">
        <v>45</v>
      </c>
      <c r="B5" s="2">
        <v>700000</v>
      </c>
      <c r="C5" s="2">
        <v>500000</v>
      </c>
      <c r="D5" s="2">
        <v>200000</v>
      </c>
      <c r="E5" s="2">
        <v>80000</v>
      </c>
    </row>
    <row r="6" spans="1:8" x14ac:dyDescent="0.25">
      <c r="A6" s="4" t="s">
        <v>46</v>
      </c>
      <c r="B6" s="2">
        <v>3600000</v>
      </c>
      <c r="C6" s="2">
        <v>1000000</v>
      </c>
      <c r="D6" s="2">
        <v>400000</v>
      </c>
      <c r="E6" s="2">
        <v>200000</v>
      </c>
    </row>
    <row r="8" spans="1:8" x14ac:dyDescent="0.25">
      <c r="A8" s="3" t="s">
        <v>56</v>
      </c>
      <c r="B8" s="5" t="s">
        <v>60</v>
      </c>
      <c r="C8" s="5" t="s">
        <v>59</v>
      </c>
      <c r="D8" s="9"/>
      <c r="E8" s="10"/>
      <c r="F8" s="11"/>
      <c r="G8" s="9"/>
      <c r="H8" s="9"/>
    </row>
    <row r="9" spans="1:8" x14ac:dyDescent="0.25">
      <c r="A9" s="6">
        <v>1</v>
      </c>
      <c r="B9" s="7">
        <v>2647000</v>
      </c>
      <c r="C9" s="2">
        <f>((B9/160)*$B$1)*$B$2</f>
        <v>26126.551750000002</v>
      </c>
      <c r="D9" s="12"/>
      <c r="E9" s="10"/>
      <c r="F9" s="11"/>
      <c r="G9" s="13"/>
      <c r="H9" s="13"/>
    </row>
    <row r="10" spans="1:8" x14ac:dyDescent="0.25">
      <c r="A10" s="6">
        <v>2</v>
      </c>
      <c r="B10" s="7">
        <v>2779000</v>
      </c>
      <c r="C10" s="2">
        <f>((B10/160)*$B$1)*$B$2</f>
        <v>27429.424749999998</v>
      </c>
      <c r="D10" s="12"/>
      <c r="E10" s="10"/>
      <c r="F10" s="11"/>
      <c r="G10" s="13"/>
      <c r="H10" s="13"/>
    </row>
    <row r="11" spans="1:8" x14ac:dyDescent="0.25">
      <c r="A11" s="6">
        <v>3</v>
      </c>
      <c r="B11" s="7">
        <v>3044000</v>
      </c>
      <c r="C11" s="2">
        <f>((B11/160)*$B$1)*$B$2</f>
        <v>30045.040999999997</v>
      </c>
      <c r="D11" s="12"/>
      <c r="E11" s="10"/>
      <c r="F11" s="11"/>
      <c r="G11" s="13"/>
      <c r="H11" s="13"/>
    </row>
    <row r="12" spans="1:8" x14ac:dyDescent="0.25">
      <c r="A12" s="6">
        <v>4</v>
      </c>
      <c r="B12" s="7">
        <v>3979000</v>
      </c>
      <c r="C12" s="2">
        <f>((B12/160)*$B$1)*$B$2</f>
        <v>39273.724750000001</v>
      </c>
      <c r="D12" s="12"/>
      <c r="E12" s="10"/>
      <c r="F12" s="11"/>
      <c r="G12" s="13"/>
      <c r="H12" s="13"/>
    </row>
    <row r="13" spans="1:8" x14ac:dyDescent="0.25">
      <c r="A13" s="6">
        <v>5</v>
      </c>
      <c r="B13" s="7">
        <v>4482000</v>
      </c>
      <c r="C13" s="2">
        <f>((B13/160)*$B$1)*$B$2</f>
        <v>44238.460500000001</v>
      </c>
      <c r="D13" s="12"/>
      <c r="E13" s="10"/>
      <c r="F13" s="11"/>
      <c r="G13" s="13"/>
      <c r="H13" s="13"/>
    </row>
    <row r="14" spans="1:8" x14ac:dyDescent="0.25">
      <c r="A14" s="1"/>
      <c r="B14" s="1"/>
      <c r="C14" s="1"/>
      <c r="D14" s="1"/>
      <c r="E14" s="1"/>
      <c r="F14" s="8"/>
      <c r="G14" s="1"/>
      <c r="H14" s="1"/>
    </row>
    <row r="15" spans="1:8" x14ac:dyDescent="0.25">
      <c r="A15" s="3" t="s">
        <v>32</v>
      </c>
      <c r="B15" s="5" t="s">
        <v>60</v>
      </c>
      <c r="C15" s="5" t="s">
        <v>59</v>
      </c>
    </row>
    <row r="16" spans="1:8" x14ac:dyDescent="0.25">
      <c r="A16" s="6">
        <v>1</v>
      </c>
      <c r="B16" s="7">
        <v>2647000</v>
      </c>
      <c r="C16" s="2">
        <f t="shared" ref="C16:C20" si="0">((B16/160)*$B$1)*$B$2</f>
        <v>26126.551750000002</v>
      </c>
    </row>
    <row r="17" spans="1:5" x14ac:dyDescent="0.25">
      <c r="A17" s="6">
        <v>2</v>
      </c>
      <c r="B17" s="7">
        <v>2779000</v>
      </c>
      <c r="C17" s="2">
        <f t="shared" si="0"/>
        <v>27429.424749999998</v>
      </c>
    </row>
    <row r="18" spans="1:5" x14ac:dyDescent="0.25">
      <c r="A18" s="6">
        <v>3</v>
      </c>
      <c r="B18" s="7">
        <v>3044000</v>
      </c>
      <c r="C18" s="2">
        <f t="shared" si="0"/>
        <v>30045.040999999997</v>
      </c>
    </row>
    <row r="19" spans="1:5" x14ac:dyDescent="0.25">
      <c r="A19" s="6">
        <v>4</v>
      </c>
      <c r="B19" s="7">
        <v>3979000</v>
      </c>
      <c r="C19" s="2">
        <f t="shared" si="0"/>
        <v>39273.724750000001</v>
      </c>
    </row>
    <row r="20" spans="1:5" x14ac:dyDescent="0.25">
      <c r="A20" s="6">
        <v>5</v>
      </c>
      <c r="B20" s="7">
        <v>4482000</v>
      </c>
      <c r="C20" s="2">
        <f t="shared" si="0"/>
        <v>44238.460500000001</v>
      </c>
    </row>
    <row r="22" spans="1:5" x14ac:dyDescent="0.25">
      <c r="A22" s="3" t="s">
        <v>61</v>
      </c>
      <c r="B22" s="5" t="s">
        <v>60</v>
      </c>
      <c r="C22" s="5" t="s">
        <v>59</v>
      </c>
    </row>
    <row r="23" spans="1:5" x14ac:dyDescent="0.25">
      <c r="A23" s="6">
        <v>1</v>
      </c>
      <c r="B23" s="7">
        <f>C23*160</f>
        <v>2080000</v>
      </c>
      <c r="C23" s="2">
        <v>13000</v>
      </c>
    </row>
    <row r="25" spans="1:5" s="20" customFormat="1" x14ac:dyDescent="0.25">
      <c r="A25" s="27" t="s">
        <v>67</v>
      </c>
      <c r="B25" s="27"/>
      <c r="C25" s="5" t="s">
        <v>59</v>
      </c>
      <c r="E25" s="21"/>
    </row>
    <row r="26" spans="1:5" s="20" customFormat="1" x14ac:dyDescent="0.25">
      <c r="A26" s="23" t="s">
        <v>71</v>
      </c>
      <c r="B26" s="24" t="s">
        <v>72</v>
      </c>
      <c r="C26" s="25">
        <v>200000</v>
      </c>
      <c r="E26" s="21"/>
    </row>
    <row r="27" spans="1:5" s="20" customFormat="1" x14ac:dyDescent="0.25">
      <c r="A27" s="23" t="s">
        <v>69</v>
      </c>
      <c r="B27" s="26" t="s">
        <v>68</v>
      </c>
      <c r="C27" s="25">
        <v>150000</v>
      </c>
      <c r="E27" s="21"/>
    </row>
    <row r="28" spans="1:5" s="20" customFormat="1" x14ac:dyDescent="0.25">
      <c r="A28" s="23" t="s">
        <v>70</v>
      </c>
      <c r="B28" s="26" t="s">
        <v>68</v>
      </c>
      <c r="C28" s="25">
        <v>120000</v>
      </c>
      <c r="E28" s="21"/>
    </row>
    <row r="29" spans="1:5" s="20" customFormat="1" x14ac:dyDescent="0.25">
      <c r="A29" s="23" t="s">
        <v>73</v>
      </c>
      <c r="B29" s="26" t="s">
        <v>68</v>
      </c>
      <c r="C29" s="25">
        <v>100000</v>
      </c>
      <c r="E29" s="21"/>
    </row>
    <row r="30" spans="1:5" s="20" customFormat="1" x14ac:dyDescent="0.25">
      <c r="A30" s="22"/>
      <c r="C30" s="21"/>
      <c r="E30" s="21"/>
    </row>
    <row r="31" spans="1:5" s="20" customFormat="1" x14ac:dyDescent="0.25">
      <c r="A31" s="22"/>
      <c r="B31" s="221"/>
      <c r="C31" s="221"/>
      <c r="D31" s="21"/>
      <c r="E31" s="21"/>
    </row>
    <row r="32" spans="1:5" s="20" customFormat="1" x14ac:dyDescent="0.25">
      <c r="A32" s="22"/>
      <c r="B32" s="221"/>
      <c r="C32" s="221"/>
      <c r="E32" s="21"/>
    </row>
    <row r="33" spans="1:5" s="20" customFormat="1" x14ac:dyDescent="0.25">
      <c r="A33" s="22"/>
      <c r="C33" s="21"/>
      <c r="D33" s="28"/>
      <c r="E33" s="21"/>
    </row>
    <row r="34" spans="1:5" s="20" customFormat="1" x14ac:dyDescent="0.25">
      <c r="A34" s="22"/>
      <c r="B34" s="221"/>
      <c r="C34" s="221"/>
      <c r="D34" s="28"/>
      <c r="E34" s="21"/>
    </row>
    <row r="35" spans="1:5" x14ac:dyDescent="0.25">
      <c r="A35" s="1"/>
      <c r="B35" s="1"/>
      <c r="C35" s="1"/>
      <c r="D35" s="1"/>
      <c r="E35" s="1"/>
    </row>
  </sheetData>
  <mergeCells count="3">
    <mergeCell ref="B31:C31"/>
    <mergeCell ref="B32:C32"/>
    <mergeCell ref="B34:C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1 Personal</vt:lpstr>
      <vt:lpstr>2 Gastos de viaje</vt:lpstr>
      <vt:lpstr>3 Asist. Técnica</vt:lpstr>
      <vt:lpstr>4 Otros Gastos</vt:lpstr>
      <vt:lpstr>5 Inversión</vt:lpstr>
      <vt:lpstr>INFORMACIÓN GENERAL</vt:lpstr>
      <vt:lpstr>PRESUPUESTO</vt:lpstr>
      <vt:lpstr>TARIFAS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Montoya</dc:creator>
  <cp:lastModifiedBy>Elisa Urbina Sanchez</cp:lastModifiedBy>
  <cp:lastPrinted>2015-06-12T16:55:11Z</cp:lastPrinted>
  <dcterms:created xsi:type="dcterms:W3CDTF">2014-10-27T18:29:05Z</dcterms:created>
  <dcterms:modified xsi:type="dcterms:W3CDTF">2015-06-16T14:07:04Z</dcterms:modified>
</cp:coreProperties>
</file>